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codeName="ThisWorkbook" defaultThemeVersion="166925"/>
  <mc:AlternateContent xmlns:mc="http://schemas.openxmlformats.org/markup-compatibility/2006">
    <mc:Choice Requires="x15">
      <x15ac:absPath xmlns:x15ac="http://schemas.microsoft.com/office/spreadsheetml/2010/11/ac" url="G:\_OTWARTE_INNOWACJE\4. Nabory\Nabór nr 9\1. Zasady naboru - dokumentacja\Załącznik nr 1_Formularz identyfikacyjny Oferty\"/>
    </mc:Choice>
  </mc:AlternateContent>
  <xr:revisionPtr revIDLastSave="0" documentId="13_ncr:1_{7693075F-D65B-4DE0-915F-B7EE591BA176}" xr6:coauthVersionLast="47" xr6:coauthVersionMax="47" xr10:uidLastSave="{00000000-0000-0000-0000-000000000000}"/>
  <bookViews>
    <workbookView xWindow="28680" yWindow="-120" windowWidth="29040" windowHeight="15840" activeTab="2" xr2:uid="{00000000-000D-0000-FFFF-FFFF00000000}"/>
  </bookViews>
  <sheets>
    <sheet name="Form" sheetId="1" r:id="rId1"/>
    <sheet name="Financial Schedule, Model 1" sheetId="4" r:id="rId2"/>
    <sheet name="Financial Schedule, Model 2" sheetId="7" r:id="rId3"/>
  </sheets>
  <definedNames>
    <definedName name="_xlnm.Print_Area" localSheetId="1">'Financial Schedule, Model 1'!$B$2:$Q$100</definedName>
    <definedName name="_xlnm.Print_Area" localSheetId="2">'Financial Schedule, Model 2'!$B$2:$Q$133</definedName>
    <definedName name="_xlnm.Print_Area" localSheetId="0">Form!$B$1:$I$212</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 i="4" l="1"/>
  <c r="P70" i="7"/>
  <c r="O70" i="7"/>
  <c r="N70" i="7"/>
  <c r="M70" i="7"/>
  <c r="L70" i="7"/>
  <c r="H91" i="1" l="1"/>
  <c r="E91" i="1"/>
  <c r="E87" i="1"/>
  <c r="P90" i="7" l="1"/>
  <c r="O90" i="7"/>
  <c r="N90" i="7"/>
  <c r="M90" i="7"/>
  <c r="L90" i="7"/>
  <c r="K90" i="7"/>
  <c r="J90" i="7"/>
  <c r="I90" i="7"/>
  <c r="H90" i="7"/>
  <c r="G90" i="7"/>
  <c r="F90" i="7"/>
  <c r="F86" i="7" s="1"/>
  <c r="E90" i="7"/>
  <c r="D90" i="7"/>
  <c r="C90" i="7"/>
  <c r="P87" i="7"/>
  <c r="O87" i="7"/>
  <c r="N87" i="7"/>
  <c r="M87" i="7"/>
  <c r="L87" i="7"/>
  <c r="K87" i="7"/>
  <c r="J87" i="7"/>
  <c r="I87" i="7"/>
  <c r="H87" i="7"/>
  <c r="G87" i="7"/>
  <c r="F87" i="7"/>
  <c r="E87" i="7"/>
  <c r="D87" i="7"/>
  <c r="C87" i="7"/>
  <c r="C86" i="7" s="1"/>
  <c r="P57" i="4"/>
  <c r="O57" i="4"/>
  <c r="N57" i="4"/>
  <c r="M57" i="4"/>
  <c r="L57" i="4"/>
  <c r="K57" i="4"/>
  <c r="J57" i="4"/>
  <c r="I57" i="4"/>
  <c r="H57" i="4"/>
  <c r="G57" i="4"/>
  <c r="F57" i="4"/>
  <c r="E57" i="4"/>
  <c r="D57" i="4"/>
  <c r="C57" i="4"/>
  <c r="P54" i="4"/>
  <c r="O54" i="4"/>
  <c r="N54" i="4"/>
  <c r="M54" i="4"/>
  <c r="M53" i="4" s="1"/>
  <c r="L54" i="4"/>
  <c r="K54" i="4"/>
  <c r="J54" i="4"/>
  <c r="I54" i="4"/>
  <c r="I53" i="4" s="1"/>
  <c r="H54" i="4"/>
  <c r="G54" i="4"/>
  <c r="F54" i="4"/>
  <c r="E54" i="4"/>
  <c r="E53" i="4" s="1"/>
  <c r="D54" i="4"/>
  <c r="D53" i="4" s="1"/>
  <c r="C54" i="4"/>
  <c r="O53" i="4"/>
  <c r="K53" i="4"/>
  <c r="G53" i="4"/>
  <c r="E86" i="7" l="1"/>
  <c r="I86" i="7"/>
  <c r="M86" i="7"/>
  <c r="J53" i="4"/>
  <c r="N53" i="4"/>
  <c r="C53" i="4"/>
  <c r="F53" i="4"/>
  <c r="H53" i="4"/>
  <c r="L53" i="4"/>
  <c r="P53" i="4"/>
  <c r="G86" i="7"/>
  <c r="K86" i="7"/>
  <c r="O86" i="7"/>
  <c r="H86" i="7"/>
  <c r="L86" i="7"/>
  <c r="P86" i="7"/>
  <c r="D86" i="7"/>
  <c r="J86" i="7"/>
  <c r="N86" i="7"/>
  <c r="E105" i="1"/>
  <c r="E104" i="1"/>
  <c r="E103" i="1"/>
  <c r="E101" i="1"/>
  <c r="E100" i="1"/>
  <c r="E99" i="1"/>
  <c r="E89" i="1" l="1"/>
  <c r="C88" i="4" l="1"/>
  <c r="C92" i="4"/>
  <c r="C87" i="4" l="1"/>
  <c r="F20" i="7"/>
  <c r="F19" i="4"/>
  <c r="C5" i="7"/>
  <c r="C125" i="7"/>
  <c r="C121" i="7"/>
  <c r="Q96" i="7"/>
  <c r="Q95" i="7"/>
  <c r="Q94" i="7"/>
  <c r="Q90" i="7"/>
  <c r="Q87" i="7"/>
  <c r="Q84" i="7"/>
  <c r="Q83" i="7"/>
  <c r="Q82" i="7"/>
  <c r="Q81" i="7"/>
  <c r="Q79" i="7"/>
  <c r="Q78" i="7"/>
  <c r="Q77" i="7"/>
  <c r="Q76" i="7"/>
  <c r="P75" i="7"/>
  <c r="P98" i="7" s="1"/>
  <c r="O75" i="7"/>
  <c r="O98" i="7" s="1"/>
  <c r="N75" i="7"/>
  <c r="N98" i="7" s="1"/>
  <c r="M75" i="7"/>
  <c r="M98" i="7" s="1"/>
  <c r="L75" i="7"/>
  <c r="L98" i="7" s="1"/>
  <c r="K75" i="7"/>
  <c r="K98" i="7" s="1"/>
  <c r="J75" i="7"/>
  <c r="J98" i="7" s="1"/>
  <c r="I75" i="7"/>
  <c r="I98" i="7" s="1"/>
  <c r="H75" i="7"/>
  <c r="H98" i="7" s="1"/>
  <c r="G75" i="7"/>
  <c r="G98" i="7" s="1"/>
  <c r="F75" i="7"/>
  <c r="F98" i="7" s="1"/>
  <c r="E75" i="7"/>
  <c r="E98" i="7" s="1"/>
  <c r="D75" i="7"/>
  <c r="D98" i="7" s="1"/>
  <c r="C75" i="7"/>
  <c r="C98" i="7" s="1"/>
  <c r="P21" i="7"/>
  <c r="Q21" i="7" s="1"/>
  <c r="O21" i="7"/>
  <c r="N21" i="7"/>
  <c r="M21" i="7"/>
  <c r="L21" i="7"/>
  <c r="K21" i="7"/>
  <c r="J21" i="7"/>
  <c r="I21" i="7"/>
  <c r="H21" i="7"/>
  <c r="G21" i="7"/>
  <c r="F21" i="7"/>
  <c r="E21" i="7"/>
  <c r="D21" i="7"/>
  <c r="C21" i="7"/>
  <c r="P20" i="7"/>
  <c r="Q20" i="7" s="1"/>
  <c r="O20" i="7"/>
  <c r="N20" i="7"/>
  <c r="M20" i="7"/>
  <c r="L20" i="7"/>
  <c r="K20" i="7"/>
  <c r="J20" i="7"/>
  <c r="I20" i="7"/>
  <c r="H20" i="7"/>
  <c r="G20" i="7"/>
  <c r="E20" i="7"/>
  <c r="D20" i="7"/>
  <c r="C20" i="7"/>
  <c r="Q19" i="7"/>
  <c r="N5" i="7" s="1"/>
  <c r="Q18" i="7"/>
  <c r="N4" i="7" s="1"/>
  <c r="E14" i="7"/>
  <c r="N3" i="7"/>
  <c r="G14" i="7" l="1"/>
  <c r="I14" i="7" s="1"/>
  <c r="K14" i="7" s="1"/>
  <c r="M14" i="7" s="1"/>
  <c r="O14" i="7" s="1"/>
  <c r="C120" i="7"/>
  <c r="D7" i="7"/>
  <c r="D6" i="7"/>
  <c r="D8" i="7"/>
  <c r="Q75" i="7"/>
  <c r="D56" i="7"/>
  <c r="Q86" i="7"/>
  <c r="E56" i="7"/>
  <c r="F56" i="7"/>
  <c r="C56" i="7"/>
  <c r="D5" i="7" l="1"/>
  <c r="Q56" i="7"/>
  <c r="E77" i="1" l="1"/>
  <c r="H79" i="1" l="1"/>
  <c r="H158" i="1" l="1"/>
  <c r="H155" i="1"/>
  <c r="H151" i="1"/>
  <c r="H142" i="1"/>
  <c r="H138" i="1"/>
  <c r="H154" i="1"/>
  <c r="H150" i="1"/>
  <c r="H141" i="1"/>
  <c r="H153" i="1"/>
  <c r="H144" i="1"/>
  <c r="H140" i="1"/>
  <c r="H156" i="1"/>
  <c r="H152" i="1"/>
  <c r="H143" i="1"/>
  <c r="H139" i="1"/>
  <c r="H146" i="1"/>
  <c r="H149" i="1"/>
  <c r="H137" i="1"/>
  <c r="H157" i="1"/>
  <c r="H145" i="1"/>
  <c r="N4" i="4" l="1"/>
  <c r="Q63" i="4"/>
  <c r="Q62" i="4"/>
  <c r="Q61" i="4"/>
  <c r="Q57" i="4"/>
  <c r="Q54" i="4"/>
  <c r="Q51" i="4"/>
  <c r="Q50" i="4"/>
  <c r="Q49" i="4"/>
  <c r="Q48" i="4"/>
  <c r="Q46" i="4"/>
  <c r="Q45" i="4"/>
  <c r="Q44" i="4"/>
  <c r="Q43" i="4"/>
  <c r="Q18" i="4"/>
  <c r="N6" i="4" s="1"/>
  <c r="Q17" i="4"/>
  <c r="N5" i="4" s="1"/>
  <c r="P42" i="4"/>
  <c r="P65" i="4" s="1"/>
  <c r="O42" i="4"/>
  <c r="O65" i="4" s="1"/>
  <c r="N42" i="4"/>
  <c r="N65" i="4" s="1"/>
  <c r="M42" i="4"/>
  <c r="M65" i="4" s="1"/>
  <c r="L42" i="4"/>
  <c r="L65" i="4" s="1"/>
  <c r="K42" i="4"/>
  <c r="K65" i="4" s="1"/>
  <c r="J42" i="4"/>
  <c r="J65" i="4" s="1"/>
  <c r="I42" i="4"/>
  <c r="I65" i="4" s="1"/>
  <c r="H42" i="4"/>
  <c r="H65" i="4" s="1"/>
  <c r="G42" i="4"/>
  <c r="G65" i="4" s="1"/>
  <c r="F42" i="4"/>
  <c r="F65" i="4" s="1"/>
  <c r="E42" i="4"/>
  <c r="E65" i="4" s="1"/>
  <c r="D42" i="4"/>
  <c r="D65" i="4" s="1"/>
  <c r="C42" i="4"/>
  <c r="C65" i="4" s="1"/>
  <c r="H19" i="4"/>
  <c r="C5" i="4"/>
  <c r="P20" i="4"/>
  <c r="Q20" i="4" s="1"/>
  <c r="O20" i="4"/>
  <c r="N20" i="4"/>
  <c r="M20" i="4"/>
  <c r="L20" i="4"/>
  <c r="K20" i="4"/>
  <c r="J20" i="4"/>
  <c r="I20" i="4"/>
  <c r="H20" i="4"/>
  <c r="G20" i="4"/>
  <c r="F20" i="4"/>
  <c r="E20" i="4"/>
  <c r="D20" i="4"/>
  <c r="C20" i="4"/>
  <c r="P19" i="4"/>
  <c r="Q19" i="4" s="1"/>
  <c r="O19" i="4"/>
  <c r="N19" i="4"/>
  <c r="M19" i="4"/>
  <c r="L19" i="4"/>
  <c r="K19" i="4"/>
  <c r="J19" i="4"/>
  <c r="I19" i="4"/>
  <c r="G19" i="4"/>
  <c r="E19" i="4"/>
  <c r="D19" i="4"/>
  <c r="C19" i="4"/>
  <c r="D9" i="4" l="1"/>
  <c r="D8" i="4"/>
  <c r="D7" i="4"/>
  <c r="D6" i="4"/>
  <c r="Q65" i="4"/>
  <c r="Q53" i="4"/>
  <c r="E35" i="4"/>
  <c r="D35" i="4"/>
  <c r="C35" i="4"/>
  <c r="F35" i="4"/>
  <c r="P66" i="4"/>
  <c r="L66" i="4"/>
  <c r="H66" i="4"/>
  <c r="F66" i="4"/>
  <c r="I66" i="4"/>
  <c r="O66" i="4"/>
  <c r="K66" i="4"/>
  <c r="G66" i="4"/>
  <c r="E66" i="4"/>
  <c r="M66" i="4"/>
  <c r="C66" i="4"/>
  <c r="N66" i="4"/>
  <c r="J66" i="4"/>
  <c r="D66" i="4"/>
  <c r="Q42" i="4"/>
  <c r="D5" i="4" l="1"/>
  <c r="H83" i="1" l="1"/>
  <c r="H85" i="1"/>
  <c r="H81" i="1"/>
  <c r="E13" i="4"/>
  <c r="I13" i="4" s="1"/>
  <c r="K13" i="4" s="1"/>
  <c r="M13" i="4" s="1"/>
  <c r="O13" i="4" s="1"/>
  <c r="Q35" i="4" l="1"/>
  <c r="H89" i="1"/>
  <c r="C99" i="7"/>
  <c r="E99" i="7"/>
  <c r="G99" i="7"/>
  <c r="I99" i="7"/>
  <c r="K99" i="7"/>
  <c r="M99" i="7"/>
  <c r="O99" i="7"/>
  <c r="F99" i="7"/>
  <c r="H99" i="7"/>
  <c r="L99" i="7"/>
  <c r="P99" i="7"/>
  <c r="N99" i="7" l="1"/>
  <c r="Q98" i="7"/>
  <c r="D99" i="7"/>
  <c r="J99" i="7"/>
  <c r="J70" i="7"/>
  <c r="K70" i="7"/>
  <c r="G5" i="4"/>
  <c r="H5" i="4"/>
  <c r="I5" i="4"/>
  <c r="J5" i="4"/>
  <c r="G6" i="4"/>
  <c r="H6" i="4"/>
  <c r="I6" i="4"/>
  <c r="J6" i="4"/>
  <c r="G7" i="4"/>
  <c r="N7" i="4"/>
  <c r="G8" i="4"/>
  <c r="N8" i="4"/>
  <c r="G9" i="4"/>
  <c r="N9" i="4"/>
  <c r="C24" i="4"/>
  <c r="D24" i="4"/>
  <c r="E24" i="4"/>
  <c r="F24" i="4"/>
  <c r="G24" i="4"/>
  <c r="H24" i="4"/>
  <c r="I24" i="4"/>
  <c r="J24" i="4"/>
  <c r="K24" i="4"/>
  <c r="L24" i="4"/>
  <c r="M24" i="4"/>
  <c r="N24" i="4"/>
  <c r="O24" i="4"/>
  <c r="P24" i="4"/>
  <c r="Q24" i="4"/>
  <c r="C25" i="4"/>
  <c r="D25" i="4"/>
  <c r="E25" i="4"/>
  <c r="F25" i="4"/>
  <c r="G25" i="4"/>
  <c r="H25" i="4"/>
  <c r="I25" i="4"/>
  <c r="J25" i="4"/>
  <c r="K25" i="4"/>
  <c r="L25" i="4"/>
  <c r="M25" i="4"/>
  <c r="N25" i="4"/>
  <c r="O25" i="4"/>
  <c r="P25" i="4"/>
  <c r="Q25" i="4"/>
  <c r="C26" i="4"/>
  <c r="D26" i="4"/>
  <c r="E26" i="4"/>
  <c r="F26" i="4"/>
  <c r="G26" i="4"/>
  <c r="H26" i="4"/>
  <c r="I26" i="4"/>
  <c r="J26" i="4"/>
  <c r="K26" i="4"/>
  <c r="L26" i="4"/>
  <c r="M26" i="4"/>
  <c r="N26" i="4"/>
  <c r="O26" i="4"/>
  <c r="P26" i="4"/>
  <c r="Q26" i="4"/>
  <c r="C27" i="4"/>
  <c r="D27" i="4"/>
  <c r="E27" i="4"/>
  <c r="F27" i="4"/>
  <c r="G27" i="4"/>
  <c r="H27" i="4"/>
  <c r="I27" i="4"/>
  <c r="J27" i="4"/>
  <c r="K27" i="4"/>
  <c r="L27" i="4"/>
  <c r="M27" i="4"/>
  <c r="N27" i="4"/>
  <c r="O27" i="4"/>
  <c r="P27" i="4"/>
  <c r="Q27" i="4"/>
  <c r="C28" i="4"/>
  <c r="D28" i="4"/>
  <c r="E28" i="4"/>
  <c r="F28" i="4"/>
  <c r="G28" i="4"/>
  <c r="H28" i="4"/>
  <c r="I28" i="4"/>
  <c r="J28" i="4"/>
  <c r="K28" i="4"/>
  <c r="L28" i="4"/>
  <c r="M28" i="4"/>
  <c r="N28" i="4"/>
  <c r="O28" i="4"/>
  <c r="P28" i="4"/>
  <c r="Q28" i="4"/>
  <c r="G33" i="4"/>
  <c r="H33" i="4"/>
  <c r="I33" i="4"/>
  <c r="J33" i="4"/>
  <c r="K33" i="4"/>
  <c r="L33" i="4"/>
  <c r="M33" i="4"/>
  <c r="N33" i="4"/>
  <c r="O33" i="4"/>
  <c r="P33" i="4"/>
  <c r="Q33" i="4"/>
  <c r="C36" i="4"/>
  <c r="D36" i="4"/>
  <c r="E36" i="4"/>
  <c r="F36" i="4"/>
  <c r="G36" i="4"/>
  <c r="H36" i="4"/>
  <c r="I36" i="4"/>
  <c r="J36" i="4"/>
  <c r="K36" i="4"/>
  <c r="L36" i="4"/>
  <c r="M36" i="4"/>
  <c r="N36" i="4"/>
  <c r="O36" i="4"/>
  <c r="P36" i="4"/>
  <c r="Q36" i="4"/>
  <c r="C37" i="4"/>
  <c r="D37" i="4"/>
  <c r="E37" i="4"/>
  <c r="F37" i="4"/>
  <c r="G37" i="4"/>
  <c r="H37" i="4"/>
  <c r="I37" i="4"/>
  <c r="J37" i="4"/>
  <c r="K37" i="4"/>
  <c r="L37" i="4"/>
  <c r="M37" i="4"/>
  <c r="N37" i="4"/>
  <c r="O37" i="4"/>
  <c r="P37" i="4"/>
  <c r="Q37" i="4"/>
  <c r="C38" i="4"/>
  <c r="E38" i="4"/>
  <c r="G38" i="4"/>
  <c r="I38" i="4"/>
  <c r="K38" i="4"/>
  <c r="M38" i="4"/>
  <c r="O38" i="4"/>
  <c r="Q38" i="4"/>
  <c r="C67" i="4"/>
  <c r="D67" i="4"/>
  <c r="E67" i="4"/>
  <c r="F67" i="4"/>
  <c r="G67" i="4"/>
  <c r="H67" i="4"/>
  <c r="I67" i="4"/>
  <c r="J67" i="4"/>
  <c r="K67" i="4"/>
  <c r="L67" i="4"/>
  <c r="M67" i="4"/>
  <c r="N67" i="4"/>
  <c r="O67" i="4"/>
  <c r="P67" i="4"/>
  <c r="Q67" i="4"/>
  <c r="C68" i="4"/>
  <c r="D68" i="4"/>
  <c r="E68" i="4"/>
  <c r="F68" i="4"/>
  <c r="G68" i="4"/>
  <c r="H68" i="4"/>
  <c r="I68" i="4"/>
  <c r="J68" i="4"/>
  <c r="K68" i="4"/>
  <c r="L68" i="4"/>
  <c r="M68" i="4"/>
  <c r="N68" i="4"/>
  <c r="O68" i="4"/>
  <c r="P68" i="4"/>
  <c r="Q68" i="4"/>
  <c r="D87" i="4"/>
  <c r="E87" i="4"/>
  <c r="D88" i="4"/>
  <c r="E88" i="4"/>
  <c r="D89" i="4"/>
  <c r="E89" i="4"/>
  <c r="D90" i="4"/>
  <c r="E90" i="4"/>
  <c r="D91" i="4"/>
  <c r="E91" i="4"/>
  <c r="D92" i="4"/>
  <c r="E92" i="4"/>
  <c r="D93" i="4"/>
  <c r="E93" i="4"/>
  <c r="D94" i="4"/>
  <c r="E94" i="4"/>
  <c r="D95" i="4"/>
  <c r="E95" i="4"/>
  <c r="G5" i="7"/>
  <c r="H5" i="7"/>
  <c r="I5" i="7"/>
  <c r="J5" i="7"/>
  <c r="K5" i="7"/>
  <c r="H6" i="7"/>
  <c r="I6" i="7"/>
  <c r="J6" i="7"/>
  <c r="K6" i="7"/>
  <c r="N6" i="7"/>
  <c r="G7" i="7"/>
  <c r="H7" i="7"/>
  <c r="I7" i="7"/>
  <c r="J7" i="7"/>
  <c r="K7" i="7"/>
  <c r="N7" i="7"/>
  <c r="H8" i="7"/>
  <c r="N8" i="7"/>
  <c r="H9" i="7"/>
  <c r="N9" i="7"/>
  <c r="H10" i="7"/>
  <c r="N10" i="7"/>
  <c r="C26" i="7"/>
  <c r="D26" i="7"/>
  <c r="E26" i="7"/>
  <c r="F26" i="7"/>
  <c r="G26" i="7"/>
  <c r="H26" i="7"/>
  <c r="I26" i="7"/>
  <c r="J26" i="7"/>
  <c r="K26" i="7"/>
  <c r="L26" i="7"/>
  <c r="M26" i="7"/>
  <c r="N26" i="7"/>
  <c r="O26" i="7"/>
  <c r="P26" i="7"/>
  <c r="Q26" i="7"/>
  <c r="C27" i="7"/>
  <c r="D27" i="7"/>
  <c r="E27" i="7"/>
  <c r="F27" i="7"/>
  <c r="G27" i="7"/>
  <c r="H27" i="7"/>
  <c r="I27" i="7"/>
  <c r="J27" i="7"/>
  <c r="K27" i="7"/>
  <c r="L27" i="7"/>
  <c r="M27" i="7"/>
  <c r="N27" i="7"/>
  <c r="O27" i="7"/>
  <c r="P27" i="7"/>
  <c r="Q27" i="7"/>
  <c r="C28" i="7"/>
  <c r="D28" i="7"/>
  <c r="E28" i="7"/>
  <c r="F28" i="7"/>
  <c r="G28" i="7"/>
  <c r="H28" i="7"/>
  <c r="I28" i="7"/>
  <c r="J28" i="7"/>
  <c r="K28" i="7"/>
  <c r="L28" i="7"/>
  <c r="M28" i="7"/>
  <c r="N28" i="7"/>
  <c r="O28" i="7"/>
  <c r="P28" i="7"/>
  <c r="Q28" i="7"/>
  <c r="C29" i="7"/>
  <c r="D29" i="7"/>
  <c r="E29" i="7"/>
  <c r="F29" i="7"/>
  <c r="G29" i="7"/>
  <c r="H29" i="7"/>
  <c r="I29" i="7"/>
  <c r="J29" i="7"/>
  <c r="K29" i="7"/>
  <c r="L29" i="7"/>
  <c r="M29" i="7"/>
  <c r="N29" i="7"/>
  <c r="O29" i="7"/>
  <c r="P29" i="7"/>
  <c r="Q29" i="7"/>
  <c r="C30" i="7"/>
  <c r="D30" i="7"/>
  <c r="E30" i="7"/>
  <c r="F30" i="7"/>
  <c r="G30" i="7"/>
  <c r="H30" i="7"/>
  <c r="I30" i="7"/>
  <c r="J30" i="7"/>
  <c r="K30" i="7"/>
  <c r="L30" i="7"/>
  <c r="M30" i="7"/>
  <c r="N30" i="7"/>
  <c r="O30" i="7"/>
  <c r="P30" i="7"/>
  <c r="Q30" i="7"/>
  <c r="C33" i="7"/>
  <c r="D33" i="7"/>
  <c r="E33" i="7"/>
  <c r="F33" i="7"/>
  <c r="G33" i="7"/>
  <c r="H33" i="7"/>
  <c r="I33" i="7"/>
  <c r="J33" i="7"/>
  <c r="K33" i="7"/>
  <c r="L33" i="7"/>
  <c r="M33" i="7"/>
  <c r="N33" i="7"/>
  <c r="O33" i="7"/>
  <c r="P33" i="7"/>
  <c r="Q33" i="7"/>
  <c r="C34" i="7"/>
  <c r="D34" i="7"/>
  <c r="E34" i="7"/>
  <c r="F34" i="7"/>
  <c r="G34" i="7"/>
  <c r="H34" i="7"/>
  <c r="I34" i="7"/>
  <c r="J34" i="7"/>
  <c r="K34" i="7"/>
  <c r="L34" i="7"/>
  <c r="M34" i="7"/>
  <c r="N34" i="7"/>
  <c r="O34" i="7"/>
  <c r="P34" i="7"/>
  <c r="Q34" i="7"/>
  <c r="C35" i="7"/>
  <c r="D35" i="7"/>
  <c r="E35" i="7"/>
  <c r="F35" i="7"/>
  <c r="G35" i="7"/>
  <c r="H35" i="7"/>
  <c r="I35" i="7"/>
  <c r="J35" i="7"/>
  <c r="K35" i="7"/>
  <c r="L35" i="7"/>
  <c r="M35" i="7"/>
  <c r="N35" i="7"/>
  <c r="O35" i="7"/>
  <c r="P35" i="7"/>
  <c r="Q35" i="7"/>
  <c r="C36" i="7"/>
  <c r="D36" i="7"/>
  <c r="E36" i="7"/>
  <c r="F36" i="7"/>
  <c r="G36" i="7"/>
  <c r="H36" i="7"/>
  <c r="I36" i="7"/>
  <c r="J36" i="7"/>
  <c r="K36" i="7"/>
  <c r="L36" i="7"/>
  <c r="M36" i="7"/>
  <c r="N36" i="7"/>
  <c r="O36" i="7"/>
  <c r="P36" i="7"/>
  <c r="Q36" i="7"/>
  <c r="C37" i="7"/>
  <c r="D37" i="7"/>
  <c r="E37" i="7"/>
  <c r="F37" i="7"/>
  <c r="G37" i="7"/>
  <c r="H37" i="7"/>
  <c r="I37" i="7"/>
  <c r="J37" i="7"/>
  <c r="K37" i="7"/>
  <c r="L37" i="7"/>
  <c r="M37" i="7"/>
  <c r="N37" i="7"/>
  <c r="O37" i="7"/>
  <c r="P37" i="7"/>
  <c r="Q37" i="7"/>
  <c r="C40" i="7"/>
  <c r="D40" i="7"/>
  <c r="E40" i="7"/>
  <c r="F40" i="7"/>
  <c r="G40" i="7"/>
  <c r="H40" i="7"/>
  <c r="I40" i="7"/>
  <c r="J40" i="7"/>
  <c r="K40" i="7"/>
  <c r="L40" i="7"/>
  <c r="M40" i="7"/>
  <c r="N40" i="7"/>
  <c r="O40" i="7"/>
  <c r="P40" i="7"/>
  <c r="Q40" i="7"/>
  <c r="C41" i="7"/>
  <c r="D41" i="7"/>
  <c r="E41" i="7"/>
  <c r="F41" i="7"/>
  <c r="G41" i="7"/>
  <c r="H41" i="7"/>
  <c r="I41" i="7"/>
  <c r="J41" i="7"/>
  <c r="K41" i="7"/>
  <c r="L41" i="7"/>
  <c r="M41" i="7"/>
  <c r="N41" i="7"/>
  <c r="O41" i="7"/>
  <c r="P41" i="7"/>
  <c r="Q41" i="7"/>
  <c r="C42" i="7"/>
  <c r="D42" i="7"/>
  <c r="E42" i="7"/>
  <c r="F42" i="7"/>
  <c r="G42" i="7"/>
  <c r="H42" i="7"/>
  <c r="I42" i="7"/>
  <c r="J42" i="7"/>
  <c r="K42" i="7"/>
  <c r="L42" i="7"/>
  <c r="M42" i="7"/>
  <c r="N42" i="7"/>
  <c r="O42" i="7"/>
  <c r="P42" i="7"/>
  <c r="Q42" i="7"/>
  <c r="C43" i="7"/>
  <c r="D43" i="7"/>
  <c r="E43" i="7"/>
  <c r="F43" i="7"/>
  <c r="G43" i="7"/>
  <c r="H43" i="7"/>
  <c r="I43" i="7"/>
  <c r="J43" i="7"/>
  <c r="K43" i="7"/>
  <c r="L43" i="7"/>
  <c r="M43" i="7"/>
  <c r="N43" i="7"/>
  <c r="O43" i="7"/>
  <c r="P43" i="7"/>
  <c r="Q43" i="7"/>
  <c r="C44" i="7"/>
  <c r="D44" i="7"/>
  <c r="E44" i="7"/>
  <c r="F44" i="7"/>
  <c r="G44" i="7"/>
  <c r="H44" i="7"/>
  <c r="I44" i="7"/>
  <c r="J44" i="7"/>
  <c r="K44" i="7"/>
  <c r="L44" i="7"/>
  <c r="M44" i="7"/>
  <c r="N44" i="7"/>
  <c r="O44" i="7"/>
  <c r="P44" i="7"/>
  <c r="Q44" i="7"/>
  <c r="C46" i="7"/>
  <c r="D46" i="7"/>
  <c r="E46" i="7"/>
  <c r="F46" i="7"/>
  <c r="G46" i="7"/>
  <c r="H46" i="7"/>
  <c r="I46" i="7"/>
  <c r="J46" i="7"/>
  <c r="K46" i="7"/>
  <c r="L46" i="7"/>
  <c r="M46" i="7"/>
  <c r="N46" i="7"/>
  <c r="O46" i="7"/>
  <c r="P46" i="7"/>
  <c r="Q46" i="7"/>
  <c r="C47" i="7"/>
  <c r="D47" i="7"/>
  <c r="E47" i="7"/>
  <c r="F47" i="7"/>
  <c r="G47" i="7"/>
  <c r="H47" i="7"/>
  <c r="I47" i="7"/>
  <c r="J47" i="7"/>
  <c r="K47" i="7"/>
  <c r="L47" i="7"/>
  <c r="M47" i="7"/>
  <c r="N47" i="7"/>
  <c r="O47" i="7"/>
  <c r="P47" i="7"/>
  <c r="Q47" i="7"/>
  <c r="G54" i="7"/>
  <c r="H54" i="7"/>
  <c r="I54" i="7"/>
  <c r="J54" i="7"/>
  <c r="K54" i="7"/>
  <c r="L54" i="7"/>
  <c r="M54" i="7"/>
  <c r="N54" i="7"/>
  <c r="O54" i="7"/>
  <c r="P54" i="7"/>
  <c r="Q54" i="7"/>
  <c r="C57" i="7"/>
  <c r="D57" i="7"/>
  <c r="E57" i="7"/>
  <c r="F57" i="7"/>
  <c r="G57" i="7"/>
  <c r="H57" i="7"/>
  <c r="I57" i="7"/>
  <c r="J57" i="7"/>
  <c r="K57" i="7"/>
  <c r="L57" i="7"/>
  <c r="M57" i="7"/>
  <c r="N57" i="7"/>
  <c r="O57" i="7"/>
  <c r="P57" i="7"/>
  <c r="Q57" i="7"/>
  <c r="C58" i="7"/>
  <c r="D58" i="7"/>
  <c r="E58" i="7"/>
  <c r="F58" i="7"/>
  <c r="G58" i="7"/>
  <c r="H58" i="7"/>
  <c r="I58" i="7"/>
  <c r="J58" i="7"/>
  <c r="K58" i="7"/>
  <c r="L58" i="7"/>
  <c r="M58" i="7"/>
  <c r="N58" i="7"/>
  <c r="O58" i="7"/>
  <c r="P58" i="7"/>
  <c r="Q58" i="7"/>
  <c r="C59" i="7"/>
  <c r="E59" i="7"/>
  <c r="G59" i="7"/>
  <c r="I59" i="7"/>
  <c r="K59" i="7"/>
  <c r="M59" i="7"/>
  <c r="O59" i="7"/>
  <c r="Q59" i="7"/>
  <c r="C63" i="7"/>
  <c r="D63" i="7"/>
  <c r="E63" i="7"/>
  <c r="F63" i="7"/>
  <c r="Q63" i="7"/>
  <c r="C65" i="7"/>
  <c r="D65" i="7"/>
  <c r="E65" i="7"/>
  <c r="F65" i="7"/>
  <c r="D66" i="7"/>
  <c r="E66" i="7"/>
  <c r="F66" i="7"/>
  <c r="G66" i="7"/>
  <c r="E67" i="7"/>
  <c r="F67" i="7"/>
  <c r="G67" i="7"/>
  <c r="H67" i="7"/>
  <c r="F68" i="7"/>
  <c r="G68" i="7"/>
  <c r="H68" i="7"/>
  <c r="I68" i="7"/>
  <c r="C70" i="7"/>
  <c r="D70" i="7"/>
  <c r="E70" i="7"/>
  <c r="F70" i="7"/>
  <c r="G70" i="7"/>
  <c r="H70" i="7"/>
  <c r="I70" i="7"/>
  <c r="Q70" i="7"/>
  <c r="C72" i="7"/>
  <c r="D72" i="7"/>
  <c r="E72" i="7"/>
  <c r="F72" i="7"/>
  <c r="G72" i="7"/>
  <c r="H72" i="7"/>
  <c r="I72" i="7"/>
  <c r="J72" i="7"/>
  <c r="K72" i="7"/>
  <c r="L72" i="7"/>
  <c r="M72" i="7"/>
  <c r="N72" i="7"/>
  <c r="O72" i="7"/>
  <c r="P72" i="7"/>
  <c r="Q72" i="7"/>
  <c r="C100" i="7"/>
  <c r="D100" i="7"/>
  <c r="E100" i="7"/>
  <c r="F100" i="7"/>
  <c r="G100" i="7"/>
  <c r="H100" i="7"/>
  <c r="I100" i="7"/>
  <c r="J100" i="7"/>
  <c r="K100" i="7"/>
  <c r="L100" i="7"/>
  <c r="M100" i="7"/>
  <c r="N100" i="7"/>
  <c r="O100" i="7"/>
  <c r="P100" i="7"/>
  <c r="Q100" i="7"/>
  <c r="C101" i="7"/>
  <c r="D101" i="7"/>
  <c r="E101" i="7"/>
  <c r="F101" i="7"/>
  <c r="G101" i="7"/>
  <c r="H101" i="7"/>
  <c r="I101" i="7"/>
  <c r="J101" i="7"/>
  <c r="K101" i="7"/>
  <c r="L101" i="7"/>
  <c r="M101" i="7"/>
  <c r="N101" i="7"/>
  <c r="O101" i="7"/>
  <c r="P101" i="7"/>
  <c r="Q101" i="7"/>
  <c r="D120" i="7"/>
  <c r="E120" i="7"/>
  <c r="D121" i="7"/>
  <c r="E121" i="7"/>
  <c r="D122" i="7"/>
  <c r="E122" i="7"/>
  <c r="D123" i="7"/>
  <c r="E123" i="7"/>
  <c r="D124" i="7"/>
  <c r="E124" i="7"/>
  <c r="D125" i="7"/>
  <c r="E125" i="7"/>
  <c r="D126" i="7"/>
  <c r="E126" i="7"/>
  <c r="D127" i="7"/>
  <c r="E127" i="7"/>
  <c r="D128" i="7"/>
  <c r="E128" i="7"/>
</calcChain>
</file>

<file path=xl/sharedStrings.xml><?xml version="1.0" encoding="utf-8"?>
<sst xmlns="http://schemas.openxmlformats.org/spreadsheetml/2006/main" count="441" uniqueCount="256">
  <si>
    <t>1.</t>
  </si>
  <si>
    <t>2.</t>
  </si>
  <si>
    <t>3.</t>
  </si>
  <si>
    <t>4.</t>
  </si>
  <si>
    <t>5.</t>
  </si>
  <si>
    <t>6.</t>
  </si>
  <si>
    <t>7.</t>
  </si>
  <si>
    <t>8.</t>
  </si>
  <si>
    <t>9.</t>
  </si>
  <si>
    <t>12.</t>
  </si>
  <si>
    <t>13.</t>
  </si>
  <si>
    <t>14.</t>
  </si>
  <si>
    <t>15.</t>
  </si>
  <si>
    <t>16.</t>
  </si>
  <si>
    <t>17.</t>
  </si>
  <si>
    <t>10.</t>
  </si>
  <si>
    <t>11.</t>
  </si>
  <si>
    <t xml:space="preserve">                                      -------------------------------------------------------------------------------------------------------------------</t>
  </si>
  <si>
    <t xml:space="preserve"> </t>
  </si>
  <si>
    <t>11.1.</t>
  </si>
  <si>
    <t>11.2.</t>
  </si>
  <si>
    <t>12.1.</t>
  </si>
  <si>
    <t>12.1.1.</t>
  </si>
  <si>
    <t>12.1.2.</t>
  </si>
  <si>
    <t>12.2.</t>
  </si>
  <si>
    <t>12.2.1.</t>
  </si>
  <si>
    <t>12.2.2.</t>
  </si>
  <si>
    <t>12.2.3.</t>
  </si>
  <si>
    <t>12.3.</t>
  </si>
  <si>
    <t>12.4.</t>
  </si>
  <si>
    <t>18.</t>
  </si>
  <si>
    <t>6.1.</t>
  </si>
  <si>
    <t>7.1.</t>
  </si>
  <si>
    <t>10.1.</t>
  </si>
  <si>
    <t>10.1.1.</t>
  </si>
  <si>
    <t>10.1.2.</t>
  </si>
  <si>
    <t>10.1.3.</t>
  </si>
  <si>
    <t>10.1.4.</t>
  </si>
  <si>
    <t>10.2.</t>
  </si>
  <si>
    <t>10.3.</t>
  </si>
  <si>
    <t>10.4.</t>
  </si>
  <si>
    <t>PFR OI FIZ</t>
  </si>
  <si>
    <t>PFR Otwarte Innowacje FIZ</t>
  </si>
  <si>
    <t>Financial Schedule</t>
  </si>
  <si>
    <t>Investments and Divestments</t>
  </si>
  <si>
    <t>The pace of investments</t>
  </si>
  <si>
    <t>The pace of divestment</t>
  </si>
  <si>
    <t>The cumulative pace of investments</t>
  </si>
  <si>
    <t>The cumulative pace of divestments</t>
  </si>
  <si>
    <t>Realization of the Investment Budget tresholds</t>
  </si>
  <si>
    <t>Semi-annual Investments</t>
  </si>
  <si>
    <t>Semi-annual Divestments</t>
  </si>
  <si>
    <t>Cumulative Investments</t>
  </si>
  <si>
    <t>Cumulative Divestments</t>
  </si>
  <si>
    <t>The managing Entity</t>
  </si>
  <si>
    <t>Net cumulative investment expenditures</t>
  </si>
  <si>
    <t>Co-investors</t>
  </si>
  <si>
    <t>Management Fee</t>
  </si>
  <si>
    <t>Financial Intermediary</t>
  </si>
  <si>
    <t>Fixed  remuneration (% semi-annually)</t>
  </si>
  <si>
    <t>Variable remuneration (% semi-annually)</t>
  </si>
  <si>
    <t>Fixed remuneration</t>
  </si>
  <si>
    <t>Variable remuneration</t>
  </si>
  <si>
    <t>Total remuneration semi-annually</t>
  </si>
  <si>
    <t>Total remuneration annually</t>
  </si>
  <si>
    <t>Proceeds from the Co-investor's coverage of the Due Dilligance cost</t>
  </si>
  <si>
    <r>
      <rPr>
        <sz val="11"/>
        <color rgb="FF000000"/>
        <rFont val="Calibri"/>
        <family val="2"/>
        <charset val="238"/>
        <scheme val="minor"/>
      </rPr>
      <t xml:space="preserve"> - rent, office expenses</t>
    </r>
  </si>
  <si>
    <r>
      <rPr>
        <sz val="11"/>
        <color rgb="FF000000"/>
        <rFont val="Calibri"/>
        <family val="2"/>
        <charset val="238"/>
        <scheme val="minor"/>
      </rPr>
      <t xml:space="preserve"> - accounting</t>
    </r>
  </si>
  <si>
    <t xml:space="preserve"> - business trips/telecommunications</t>
  </si>
  <si>
    <r>
      <rPr>
        <sz val="11"/>
        <color rgb="FF000000"/>
        <rFont val="Calibri"/>
        <family val="2"/>
        <charset val="238"/>
        <scheme val="minor"/>
      </rPr>
      <t xml:space="preserve"> - other</t>
    </r>
  </si>
  <si>
    <r>
      <rPr>
        <sz val="11"/>
        <color rgb="FF000000"/>
        <rFont val="Calibri"/>
        <family val="2"/>
        <charset val="238"/>
        <scheme val="minor"/>
      </rPr>
      <t>Investment monitoring and supervision costs</t>
    </r>
  </si>
  <si>
    <r>
      <rPr>
        <sz val="11"/>
        <color rgb="FF000000"/>
        <rFont val="Calibri"/>
        <family val="2"/>
        <charset val="238"/>
        <scheme val="minor"/>
      </rPr>
      <t>Investment exit costs</t>
    </r>
  </si>
  <si>
    <r>
      <rPr>
        <sz val="11"/>
        <color rgb="FF000000"/>
        <rFont val="Calibri"/>
        <family val="2"/>
        <charset val="238"/>
        <scheme val="minor"/>
      </rPr>
      <t>Fund liquidation costs</t>
    </r>
  </si>
  <si>
    <r>
      <rPr>
        <sz val="11"/>
        <color rgb="FF000000"/>
        <rFont val="Calibri"/>
        <family val="2"/>
        <charset val="238"/>
        <scheme val="minor"/>
      </rPr>
      <t>Remuneration (including social security and other benefits), including:</t>
    </r>
  </si>
  <si>
    <t xml:space="preserve"> - Key Personnel</t>
  </si>
  <si>
    <t xml:space="preserve"> - all the other members of the team</t>
  </si>
  <si>
    <r>
      <rPr>
        <sz val="11"/>
        <color rgb="FF000000"/>
        <rFont val="Calibri"/>
        <family val="2"/>
        <charset val="238"/>
        <scheme val="minor"/>
      </rPr>
      <t>Marketing costs</t>
    </r>
  </si>
  <si>
    <r>
      <rPr>
        <sz val="11"/>
        <color rgb="FF000000"/>
        <rFont val="Calibri"/>
        <family val="2"/>
        <charset val="238"/>
        <scheme val="minor"/>
      </rPr>
      <t>Other costs</t>
    </r>
  </si>
  <si>
    <t>Operating cost coverage coming from the Management Fee</t>
  </si>
  <si>
    <t>Cumulative operating cost coverage coming from the Management Fee</t>
  </si>
  <si>
    <t>Employment (by position and role, including the designated Key Personel Members and the Management Team)</t>
  </si>
  <si>
    <t>Position 1</t>
  </si>
  <si>
    <t>Position 2</t>
  </si>
  <si>
    <t>Position 3</t>
  </si>
  <si>
    <t>Position 4</t>
  </si>
  <si>
    <t>Position 5</t>
  </si>
  <si>
    <t>H1</t>
  </si>
  <si>
    <t>H2</t>
  </si>
  <si>
    <t>Total</t>
  </si>
  <si>
    <t>Investment Budget</t>
  </si>
  <si>
    <t>% of the whole Investment Budget</t>
  </si>
  <si>
    <t>Operating Budget</t>
  </si>
  <si>
    <t>% of Management Fee at the end of the Investment Period</t>
  </si>
  <si>
    <t>Type of investment (the table of the point 1d from Appendix 3: The Tenderer's Investment Policy)</t>
  </si>
  <si>
    <t>Number of investments</t>
  </si>
  <si>
    <t>1. Initial investments</t>
  </si>
  <si>
    <t>Group A</t>
  </si>
  <si>
    <t>Group B</t>
  </si>
  <si>
    <t>Group C</t>
  </si>
  <si>
    <t>2. Follow-on investments</t>
  </si>
  <si>
    <t>% of the Investment Budget</t>
  </si>
  <si>
    <t>% of the Initial investments</t>
  </si>
  <si>
    <t>% of the follow-on investments</t>
  </si>
  <si>
    <t>Private Investor</t>
  </si>
  <si>
    <t>The Managing Entity</t>
  </si>
  <si>
    <t xml:space="preserve"> - rent, office expenses</t>
  </si>
  <si>
    <t xml:space="preserve"> - accounting</t>
  </si>
  <si>
    <t xml:space="preserve"> - other</t>
  </si>
  <si>
    <t>Investment monitoring and supervision costs</t>
  </si>
  <si>
    <t>Investment exit costs</t>
  </si>
  <si>
    <t>Fund liquidation costs</t>
  </si>
  <si>
    <t>Remuneration (including social security and other benefits), including:</t>
  </si>
  <si>
    <t>Marketing costs</t>
  </si>
  <si>
    <t>Other costs</t>
  </si>
  <si>
    <t>Follow-on investments according to point 14.1.d of the Term Sheet</t>
  </si>
  <si>
    <t>Sum: the pace of investments = 100%</t>
  </si>
  <si>
    <t>Sum: the pace of divestments = 100%</t>
  </si>
  <si>
    <t>Sum: Investments + Management Fee = Declared Capitalization</t>
  </si>
  <si>
    <t>Value of net expenditures at the end = 0</t>
  </si>
  <si>
    <t>Sum: variable remuneration + fixed remuneration = total renumeration</t>
  </si>
  <si>
    <t>Investments  from PFR OI and the Managing Entity = Joint  Investment Budget of PFR OI and the Managing Entity</t>
  </si>
  <si>
    <t>Sum of the expenditures by the Co-investors</t>
  </si>
  <si>
    <t>The highlight means that the Investment Budget realization requirements are not met (point 25, Term Sheet)</t>
  </si>
  <si>
    <t>The highlight means that the total cost are greater than the total proceeds from the Management Fee (in such a situation the cost will be incurred from the Tenderer's own resources)</t>
  </si>
  <si>
    <t xml:space="preserve">Appendix 1: Tender Identification Form </t>
  </si>
  <si>
    <t>Basic information about the Tenderer</t>
  </si>
  <si>
    <t>First name and surname/Name of the Tenderer</t>
  </si>
  <si>
    <t>Type of the Tenderer</t>
  </si>
  <si>
    <t>Tenderer’s legal form</t>
  </si>
  <si>
    <t>industry/specialist</t>
  </si>
  <si>
    <t>The profile of Financial Intermediary</t>
  </si>
  <si>
    <t>Declared model of ensuring the private contribution (contribution from Private Investor and the Managing Entity)</t>
  </si>
  <si>
    <t>Contact details of the Tenderer other than a natural person</t>
  </si>
  <si>
    <t>The Managing Entity's Name:</t>
  </si>
  <si>
    <t>Address:</t>
  </si>
  <si>
    <t>-Country</t>
  </si>
  <si>
    <t>-Province</t>
  </si>
  <si>
    <t>-County</t>
  </si>
  <si>
    <t>-Municipality</t>
  </si>
  <si>
    <t>-Town/city</t>
  </si>
  <si>
    <t>-Street</t>
  </si>
  <si>
    <t>-Building no.</t>
  </si>
  <si>
    <t>-Apt. no.</t>
  </si>
  <si>
    <t>-Postal code</t>
  </si>
  <si>
    <t>Contact details of the Tenderer being a natural person</t>
  </si>
  <si>
    <t>Name and Surname</t>
  </si>
  <si>
    <t>In case of Model 1: Value of contributions from the Private Investors declared under the Tender</t>
  </si>
  <si>
    <t>Value of the Management Fee during the Eligibility Period</t>
  </si>
  <si>
    <t>Value of assumed funds of PFR Otwarte Innowacje FIZ in Declared Capitalisation</t>
  </si>
  <si>
    <t>% of Declared Capitalisation</t>
  </si>
  <si>
    <t>Yes/No</t>
  </si>
  <si>
    <t>Investment Structure</t>
  </si>
  <si>
    <t>Names and surnames of individuals forming the Investment Committee, who are not members of Key Personnel</t>
  </si>
  <si>
    <t>Phone number</t>
  </si>
  <si>
    <t>E-mail address</t>
  </si>
  <si>
    <t>Details of the Private Investor other than a natural person</t>
  </si>
  <si>
    <t>Name of the Private Investor</t>
  </si>
  <si>
    <t>Signatures</t>
  </si>
  <si>
    <t xml:space="preserve">                                        First name and surname of the Tenderer/ First name and surname of the person authorised to represent the Tenderer</t>
  </si>
  <si>
    <t xml:space="preserve">                                                                 Function of the signatory of this Form in the Tenderer’s structure</t>
  </si>
  <si>
    <t xml:space="preserve">                                                   Signature of the Tenderer/ Signature of the person authorised to represent the Tenderer</t>
  </si>
  <si>
    <t xml:space="preserve">                                                                                                             Date, place</t>
  </si>
  <si>
    <t>Natural persons who compose the internal managing body of the Financial Intermediary, e.g. members of the management board of the company, which after establishment and successful selection within the Call procedure will act as the Financial Intermediary</t>
  </si>
  <si>
    <t>Legal entities constituting the internal managing body of the Financial Intermediary, e.g. a company which is the general partner of a partnership limited by shares, which after establishment and successful selection within the Call procedure will act as the Financial Intermediary</t>
  </si>
  <si>
    <t>An independent external enterprise, authorised under the legislation of a Member State to manage the Financial Intermediary’s investment activities, in whole or in part (e.g. the body to manage the investment portfolio, in whole or in part, of the investment fund, which after establishment and successful selection within the Call procedure will act as the Financial Intermediary)</t>
  </si>
  <si>
    <t>Definition of the function of the Managing Entity in the structure of the Financial Intermediary which is to be established (e.g. the management board of a company or the general partner in a partnership limited by shares) and definition of the planned legal form of the Financial Intermediary</t>
  </si>
  <si>
    <t>generalist</t>
  </si>
  <si>
    <t>Declared model of the contribution of Private Investors (Model 1)</t>
  </si>
  <si>
    <t>Name of the register/registry and number of entry in the register/registry</t>
  </si>
  <si>
    <t>(in PLN '000)</t>
  </si>
  <si>
    <t>Value of declared private contributions from funds of the Tenderer's Key Personel</t>
  </si>
  <si>
    <t>Assumed average amount of the total Investments (in PLN '000), including:</t>
  </si>
  <si>
    <t xml:space="preserve">Within the initial Investments </t>
  </si>
  <si>
    <t>Within Follow-on Investments</t>
  </si>
  <si>
    <t>Value of declared private contributions from funds of the Tenderer's Team members other than Key Personel</t>
  </si>
  <si>
    <t>Details of members of the Team other than Key Personel who declared to provide a share in the Declared Capitalisation of the VC Fund</t>
  </si>
  <si>
    <t>[add more rows if necessary]</t>
  </si>
  <si>
    <t>Details of the person(s) autorised by the Tenderer for contact under the Call procedure</t>
  </si>
  <si>
    <t>Amount (in PLN '000)</t>
  </si>
  <si>
    <t>Details of the Private Investor being a natural person</t>
  </si>
  <si>
    <t>Funds of Key Personel</t>
  </si>
  <si>
    <t>Funds of the Team members other than Key Personel</t>
  </si>
  <si>
    <t>VC Fund</t>
  </si>
  <si>
    <t>[in PLN '000]</t>
  </si>
  <si>
    <t>Total investement expenditures (VC Fund + Co-Invetsors)</t>
  </si>
  <si>
    <t>Net cumulative total investment expenditure (VC Fund + Co-Investors)</t>
  </si>
  <si>
    <t>Transaction cost coverage provided by the Co-investor (% of the Co-investor's contribution to the deal)</t>
  </si>
  <si>
    <t>Year 1</t>
  </si>
  <si>
    <t>Total management fee (VC Fund + Co-Investors)</t>
  </si>
  <si>
    <t>1. The Tender Identification Form should be prepared as a separate document and as a file constituting an integral part of the Tender.
2. The format in which information is to be delivered via an appendix is limited to text only (with no additional images, tables, diagrams, etc.).
3. No limit is imposed as to the maximum volume (in pages) of the Form.
4. A Tenderer other than a natural person should demonstrate the right to be represented by the indicated persons, by attaching to this Appendix an excerpt from the relevant register, extract, powers of attorney, or other corporate documents confirming the authorisation to represent the Tenderer.
5. Where the Tenderer is a group of natural persons, the Form should take into account and be signed by all the natural persons (the lines relating to individual natural persons should be multiplied in such case).
6. Signatures at the end of the Form will be required at the time of submission of originals.
7. In the event that more than 1 (say: one) Private Investor and/or person who is a member of the Senior Management or the Key Personnel are indicated in the Tender, the Form should take into account correspondingly all the Private Investors and/or all the persons who are members of the Senior Management or the Key Personnel (the details of all such persons should be multiplied in such case).
8. Relevant sections of this Form may be multiplied (copied) if the fields provided in this Form are not sufficient to present the required information.
9. Any terms not defined herein shall have the meaning assigned to them in the Rules.</t>
  </si>
  <si>
    <t>Instruction on how to fill out the table: all cells in the Form, except for those marked blue, should be filled out be the Tenderer: "x" should be put in relevant boxes</t>
  </si>
  <si>
    <t>Managing Entity  (which will establish the Financial Intermediary)</t>
  </si>
  <si>
    <t>Type of Managing Entity of the Financial Intermediary (which is to be established)</t>
  </si>
  <si>
    <t xml:space="preserve">In case of selecting the option 'industry/specialist', industries and/or sectors, in which the VC Fund intends to invest, should be listed </t>
  </si>
  <si>
    <r>
      <rPr>
        <b/>
        <sz val="11"/>
        <color theme="1"/>
        <rFont val="Calibri"/>
        <family val="2"/>
        <charset val="238"/>
        <scheme val="minor"/>
      </rPr>
      <t xml:space="preserve">
Model 1, plain vanilla VC Fund </t>
    </r>
    <r>
      <rPr>
        <sz val="11"/>
        <color theme="1"/>
        <rFont val="Calibri"/>
        <family val="2"/>
        <charset val="238"/>
        <scheme val="minor"/>
      </rPr>
      <t xml:space="preserve">
</t>
    </r>
    <r>
      <rPr>
        <i/>
        <sz val="11"/>
        <color theme="1"/>
        <rFont val="Calibri"/>
        <family val="2"/>
        <charset val="238"/>
        <scheme val="minor"/>
      </rPr>
      <t>A classic venture capital fund whose investors are Private Investors, PFR Otwarte Innowacje FIZ and the Managing Entity, and where the Managing Entity acts as a GP</t>
    </r>
  </si>
  <si>
    <r>
      <rPr>
        <b/>
        <sz val="11"/>
        <color theme="1"/>
        <rFont val="Calibri"/>
        <family val="2"/>
        <charset val="238"/>
        <scheme val="minor"/>
      </rPr>
      <t xml:space="preserve">
Model 2, Deal by Deal coinvesting VC Fund</t>
    </r>
    <r>
      <rPr>
        <sz val="11"/>
        <color theme="1"/>
        <rFont val="Calibri"/>
        <family val="2"/>
        <charset val="238"/>
        <scheme val="minor"/>
      </rPr>
      <t xml:space="preserve">
</t>
    </r>
    <r>
      <rPr>
        <i/>
        <sz val="11"/>
        <color theme="1"/>
        <rFont val="Calibri"/>
        <family val="2"/>
        <charset val="238"/>
        <scheme val="minor"/>
      </rPr>
      <t>PFR Otwarte Innowacje FIZ and the Managing Entity are the only investors. The Managing Entity acts as a GP and coinvests the funds from the established VC fund in specific companies along with Co-investors</t>
    </r>
  </si>
  <si>
    <t>100% of the private contribution (that is at least 40% of the VC Funds Declared Capitalization) in the investor declarations</t>
  </si>
  <si>
    <t>At least 50% of the private contribution (that is at least 20% of the VC Fund Declared Capitalization) in the investor declarations. Other Private Investors  shall be obtained by the Tenderer in an open, transparent and competetive way, then approved by PFR Otwarte Innowacje FIZ within a period not longer than 3 months from the conditional signing of the Investment Agreement, as well as be approved by PFR Otwarte Innowacje</t>
  </si>
  <si>
    <t>Declared Capitalisation of the VC Fund</t>
  </si>
  <si>
    <t>Declared Capitalisation of the VC Fund (in PLN '000), including:</t>
  </si>
  <si>
    <t>Value of the Management Fee during the entire Investment Horizon</t>
  </si>
  <si>
    <t xml:space="preserve">Option to increase the Declared Capitalization </t>
  </si>
  <si>
    <t xml:space="preserve">Declared amount of Carried Interest, in % </t>
  </si>
  <si>
    <t>Group A Portfolio Companies (% of Investment Budget)</t>
  </si>
  <si>
    <t>Group B Portfolio Companies (% of Investment Budget)</t>
  </si>
  <si>
    <t>Group C Portfolio Companies (% of Investment Budget)</t>
  </si>
  <si>
    <t>Assumend Investment Period by the VC Fund</t>
  </si>
  <si>
    <t>Assumed Investment Exit Period by the VC Fund</t>
  </si>
  <si>
    <t>Detail of the members of the Managing Entity</t>
  </si>
  <si>
    <t xml:space="preserve">Details of the members of Key Personel who declared to provide a share in the Declared Capitalisation of the VC Fund
Details of the members of Key Personel who declared to provide a share in the Declared Capitalisation of the VC Fund
</t>
  </si>
  <si>
    <t>Declared work time commited in the investment activity (hours/week)</t>
  </si>
  <si>
    <t>Declared amount (in PLN '000)</t>
  </si>
  <si>
    <t>Names and Surnames</t>
  </si>
  <si>
    <t>In case of Model 1: Details of Private Investors</t>
  </si>
  <si>
    <t>Instruction on how to fill out the table: the cells in orange are to be filled out by the Tenderer</t>
  </si>
  <si>
    <t>Declared Capitalization of the VC Fund, including:</t>
  </si>
  <si>
    <t xml:space="preserve">PFR Otwarte Innowacje FIZ </t>
  </si>
  <si>
    <t>Funds of Private Investors</t>
  </si>
  <si>
    <t xml:space="preserve">Funds of Key Personel </t>
  </si>
  <si>
    <t>Total remuneration of the VC Fund /(Total remuneration of the VC Fund + Investments)</t>
  </si>
  <si>
    <t>Operating costs, including:</t>
  </si>
  <si>
    <t>Administration costs, including:</t>
  </si>
  <si>
    <t>Investment preparation and implementation costs</t>
  </si>
  <si>
    <t xml:space="preserve"> - all the other members of the Team</t>
  </si>
  <si>
    <t>Taxes and other fees (e.g. legal, notarial/fiscal fees)</t>
  </si>
  <si>
    <t>Total operating costs</t>
  </si>
  <si>
    <t>Total share of operating cost in the Declared Capitalization of the VC Fund</t>
  </si>
  <si>
    <t>Number of employees</t>
  </si>
  <si>
    <t xml:space="preserve">   … (add more rows if necessary)</t>
  </si>
  <si>
    <t>Total value of an investment (in PLN '000)</t>
  </si>
  <si>
    <t>Average value of an investment (in PLN '000)</t>
  </si>
  <si>
    <t>PFR Otwarte Innowacje FIZ's share in Investments (60% at maximum, according to the Term-sheet, point 22)</t>
  </si>
  <si>
    <t>% of Management Fee at the end of the Investment Horizon</t>
  </si>
  <si>
    <t>The VC Fund and Co-investors together</t>
  </si>
  <si>
    <t>The highlight means that the Variable Renumeration limit  has been exceeded (point 36, Term Sheet)</t>
  </si>
  <si>
    <t>The highlight means that the Fixed Renumeration limit  has been exceeded (point 36, Term Sheet)</t>
  </si>
  <si>
    <t>The highlight means that the "20 Percent Limit"  has been exceeded (point 36, Term Sheet)</t>
  </si>
  <si>
    <t>Year 2</t>
  </si>
  <si>
    <t>Total proceeds/ fees collected from the Co-investors</t>
  </si>
  <si>
    <t>% of Management Fee at the end of the Eligibility Period</t>
  </si>
  <si>
    <t>Investment Horizon</t>
  </si>
  <si>
    <t>Investment Period</t>
  </si>
  <si>
    <t>Investment exit period</t>
  </si>
  <si>
    <t>11.1.1.</t>
  </si>
  <si>
    <t>In case of Model 1: Declared amount of Hurdle Rate, in %</t>
  </si>
  <si>
    <t>In case of Model 2: Declared amount of Carried Interest from Co-investors, in %</t>
  </si>
  <si>
    <t>10.3.1.</t>
  </si>
  <si>
    <t>In case of Model 2: Value of the declared Management Fee and transaction costs coverage provided by Co-investors</t>
  </si>
  <si>
    <t xml:space="preserve">% of  Declared contribution from Co-investors </t>
  </si>
  <si>
    <t>Assumed development stage of the Companies in which the VC Fund intends to invest, according to section 9 of the Term-Sheet</t>
  </si>
  <si>
    <t>Declared amount of Carried Interest and the Minimum Rate of Return (Hurdle Rate), according to point 38 - 40 of Term-Sheet</t>
  </si>
  <si>
    <t>Information regarding the processing of personal data of all persons mentioned in this Form, for the purpose of evaluating the Tender, in accordance with the provisions on personal data protection has been included in the Appendix 5 - Tenderer’s Statement, Appendix 6 Statement by member of the Tenderer's Team, Appendix 7 - Statement by member of the Tenderer’s Team making a contribution to the VC Fund as part of the Managing Entity’s contribution and Appendix 8 - Investor's Statement</t>
  </si>
  <si>
    <t>[name]</t>
  </si>
  <si>
    <t xml:space="preserve">All investments </t>
  </si>
  <si>
    <t>All investments</t>
  </si>
  <si>
    <t>Management Fee from the Co-investor (% semi-annually, assuming a 2 year Investment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</si>
</sst>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
  </numFmts>
  <fonts count="40" x14ac:knownFonts="1">
    <font>
      <sz val="11"/>
      <color theme="1"/>
      <name val="Calibri"/>
      <family val="2"/>
      <charset val="238"/>
      <scheme val="minor"/>
    </font>
    <font>
      <sz val="11"/>
      <name val="Calibri"/>
      <family val="2"/>
      <charset val="238"/>
      <scheme val="minor"/>
    </font>
    <font>
      <b/>
      <sz val="11"/>
      <color theme="1"/>
      <name val="Calibri"/>
      <family val="2"/>
      <charset val="238"/>
      <scheme val="minor"/>
    </font>
    <font>
      <i/>
      <sz val="11"/>
      <color theme="1"/>
      <name val="Calibri"/>
      <family val="2"/>
      <charset val="238"/>
      <scheme val="minor"/>
    </font>
    <font>
      <sz val="11"/>
      <color theme="1"/>
      <name val="Calibri"/>
      <family val="2"/>
      <charset val="238"/>
      <scheme val="minor"/>
    </font>
    <font>
      <b/>
      <i/>
      <sz val="12"/>
      <color theme="1"/>
      <name val="Calibri"/>
      <family val="2"/>
      <charset val="238"/>
      <scheme val="minor"/>
    </font>
    <font>
      <i/>
      <sz val="11"/>
      <color theme="1"/>
      <name val="Calibri"/>
      <family val="2"/>
      <charset val="238"/>
      <scheme val="minor"/>
    </font>
    <font>
      <u/>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
      <b/>
      <sz val="11"/>
      <color rgb="FF000000"/>
      <name val="Calibri"/>
      <family val="2"/>
      <charset val="238"/>
      <scheme val="minor"/>
    </font>
    <font>
      <i/>
      <sz val="11"/>
      <color rgb="FF002060"/>
      <name val="Calibri"/>
      <family val="2"/>
      <charset val="238"/>
      <scheme val="minor"/>
    </font>
    <font>
      <sz val="11"/>
      <color rgb="FF002060"/>
      <name val="Calibri"/>
      <family val="2"/>
      <charset val="238"/>
      <scheme val="minor"/>
    </font>
    <font>
      <i/>
      <sz val="11"/>
      <color rgb="FF000000"/>
      <name val="Calibri"/>
      <family val="2"/>
      <charset val="238"/>
      <scheme val="minor"/>
    </font>
    <font>
      <b/>
      <i/>
      <sz val="11"/>
      <color theme="1"/>
      <name val="Calibri"/>
      <family val="2"/>
      <charset val="238"/>
      <scheme val="minor"/>
    </font>
    <font>
      <b/>
      <i/>
      <sz val="11"/>
      <color rgb="FF002060"/>
      <name val="Calibri"/>
      <family val="2"/>
      <charset val="238"/>
      <scheme val="minor"/>
    </font>
    <font>
      <b/>
      <sz val="11"/>
      <color rgb="FF002060"/>
      <name val="Calibri"/>
      <family val="2"/>
      <charset val="238"/>
      <scheme val="minor"/>
    </font>
    <font>
      <sz val="11"/>
      <color theme="1"/>
      <name val="Calibri"/>
      <family val="2"/>
      <charset val="238"/>
      <scheme val="minor"/>
    </font>
    <font>
      <i/>
      <sz val="11"/>
      <color theme="1"/>
      <name val="Calibri"/>
      <family val="2"/>
      <charset val="238"/>
      <scheme val="minor"/>
    </font>
    <font>
      <u/>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0"/>
      <name val="Calibri"/>
      <family val="2"/>
      <charset val="238"/>
      <scheme val="minor"/>
    </font>
    <font>
      <b/>
      <sz val="11"/>
      <color theme="0"/>
      <name val="Calibri"/>
      <family val="2"/>
      <charset val="238"/>
      <scheme val="minor"/>
    </font>
    <font>
      <b/>
      <i/>
      <sz val="11"/>
      <color rgb="FF002060"/>
      <name val="Calibri"/>
      <family val="2"/>
      <charset val="238"/>
      <scheme val="minor"/>
    </font>
    <font>
      <b/>
      <sz val="11"/>
      <color rgb="FF002060"/>
      <name val="Calibri"/>
      <family val="2"/>
      <charset val="238"/>
      <scheme val="minor"/>
    </font>
    <font>
      <i/>
      <sz val="11"/>
      <color rgb="FF002060"/>
      <name val="Calibri"/>
      <family val="2"/>
      <charset val="238"/>
      <scheme val="minor"/>
    </font>
    <font>
      <sz val="11"/>
      <color rgb="FF002060"/>
      <name val="Calibri"/>
      <family val="2"/>
      <charset val="238"/>
      <scheme val="minor"/>
    </font>
    <font>
      <b/>
      <sz val="11"/>
      <color rgb="FF000000"/>
      <name val="Calibri"/>
      <family val="2"/>
      <charset val="238"/>
      <scheme val="minor"/>
    </font>
    <font>
      <sz val="11"/>
      <color theme="1"/>
      <name val="Calibri"/>
      <family val="2"/>
      <charset val="238"/>
      <scheme val="minor"/>
    </font>
    <font>
      <b/>
      <i/>
      <sz val="14"/>
      <name val="Calibri"/>
      <family val="2"/>
      <charset val="238"/>
      <scheme val="minor"/>
    </font>
    <font>
      <b/>
      <sz val="11"/>
      <color theme="1"/>
      <name val="Calibri"/>
      <family val="2"/>
      <charset val="238"/>
      <scheme val="minor"/>
    </font>
    <font>
      <b/>
      <i/>
      <sz val="14"/>
      <color theme="1"/>
      <name val="Calibri"/>
      <family val="2"/>
      <charset val="238"/>
      <scheme val="minor"/>
    </font>
    <font>
      <sz val="11"/>
      <name val="Calibri"/>
      <family val="2"/>
      <charset val="238"/>
      <scheme val="minor"/>
    </font>
    <font>
      <sz val="11"/>
      <color rgb="FF002060"/>
      <name val="Calibri"/>
      <family val="2"/>
      <charset val="238"/>
      <scheme val="minor"/>
    </font>
    <font>
      <sz val="11"/>
      <color theme="0"/>
      <name val="Calibri"/>
      <family val="2"/>
      <charset val="238"/>
      <scheme val="minor"/>
    </font>
    <font>
      <i/>
      <sz val="11"/>
      <color theme="1"/>
      <name val="Calibri"/>
      <family val="2"/>
      <charset val="238"/>
      <scheme val="minor"/>
    </font>
    <font>
      <sz val="10"/>
      <color rgb="FF212121"/>
      <name val="Arial"/>
      <family val="2"/>
      <charset val="238"/>
    </font>
  </fonts>
  <fills count="11">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28">
    <xf numFmtId="0" fontId="0" fillId="0" borderId="0" xfId="0"/>
    <xf numFmtId="0" fontId="4" fillId="0" borderId="0" xfId="0" applyFont="1"/>
    <xf numFmtId="0" fontId="5" fillId="7" borderId="0" xfId="0" applyFont="1" applyFill="1"/>
    <xf numFmtId="0" fontId="6" fillId="7" borderId="0" xfId="0" applyFont="1" applyFill="1"/>
    <xf numFmtId="0" fontId="5" fillId="10" borderId="24" xfId="0" applyFont="1" applyFill="1" applyBorder="1"/>
    <xf numFmtId="0" fontId="6" fillId="4" borderId="0" xfId="0" applyFont="1" applyFill="1"/>
    <xf numFmtId="3" fontId="6" fillId="4" borderId="0" xfId="0" applyNumberFormat="1" applyFont="1" applyFill="1"/>
    <xf numFmtId="3" fontId="4" fillId="0" borderId="0" xfId="0" applyNumberFormat="1" applyFont="1" applyAlignment="1">
      <alignment horizontal="right"/>
    </xf>
    <xf numFmtId="0" fontId="4" fillId="4" borderId="0" xfId="0" applyFont="1" applyFill="1"/>
    <xf numFmtId="0" fontId="7" fillId="0" borderId="0" xfId="0" applyFont="1"/>
    <xf numFmtId="0" fontId="4" fillId="0" borderId="0" xfId="0" applyFont="1" applyFill="1"/>
    <xf numFmtId="0" fontId="4" fillId="0" borderId="10" xfId="0" applyFont="1" applyFill="1" applyBorder="1"/>
    <xf numFmtId="164" fontId="4" fillId="0" borderId="10" xfId="0" applyNumberFormat="1" applyFont="1" applyFill="1" applyBorder="1"/>
    <xf numFmtId="0" fontId="9" fillId="6" borderId="0" xfId="0" applyFont="1" applyFill="1" applyBorder="1" applyAlignment="1">
      <alignment horizontal="left" vertical="center" indent="1"/>
    </xf>
    <xf numFmtId="164" fontId="4" fillId="0" borderId="0" xfId="0" applyNumberFormat="1" applyFont="1" applyFill="1"/>
    <xf numFmtId="164" fontId="4" fillId="0" borderId="0" xfId="0" applyNumberFormat="1" applyFont="1"/>
    <xf numFmtId="166" fontId="4" fillId="0" borderId="0" xfId="0" applyNumberFormat="1" applyFont="1"/>
    <xf numFmtId="4" fontId="4" fillId="0" borderId="0" xfId="0" applyNumberFormat="1" applyFont="1"/>
    <xf numFmtId="0" fontId="4" fillId="0" borderId="0" xfId="0" applyFont="1" applyFill="1" applyBorder="1"/>
    <xf numFmtId="0" fontId="4" fillId="0" borderId="0" xfId="0" applyFont="1" applyBorder="1"/>
    <xf numFmtId="0" fontId="10" fillId="5" borderId="20" xfId="0" applyFont="1" applyFill="1" applyBorder="1" applyAlignment="1">
      <alignment horizontal="center" vertical="center"/>
    </xf>
    <xf numFmtId="0" fontId="11" fillId="5" borderId="16" xfId="0" applyFont="1" applyFill="1" applyBorder="1" applyAlignment="1">
      <alignment horizontal="center" wrapText="1"/>
    </xf>
    <xf numFmtId="0" fontId="10" fillId="5" borderId="22" xfId="0" applyFont="1" applyFill="1" applyBorder="1" applyAlignment="1">
      <alignment horizontal="center" vertical="center"/>
    </xf>
    <xf numFmtId="0" fontId="11" fillId="5" borderId="18" xfId="0" applyFont="1" applyFill="1" applyBorder="1" applyAlignment="1">
      <alignment horizontal="center"/>
    </xf>
    <xf numFmtId="0" fontId="11" fillId="5" borderId="19" xfId="0" applyFont="1" applyFill="1" applyBorder="1" applyAlignment="1">
      <alignment horizontal="center"/>
    </xf>
    <xf numFmtId="0" fontId="11" fillId="5" borderId="23" xfId="0" applyFont="1" applyFill="1" applyBorder="1" applyAlignment="1">
      <alignment horizontal="center" wrapText="1"/>
    </xf>
    <xf numFmtId="0" fontId="10" fillId="4" borderId="0" xfId="0" applyFont="1" applyFill="1" applyBorder="1" applyAlignment="1">
      <alignment horizontal="center" vertical="center"/>
    </xf>
    <xf numFmtId="0" fontId="11" fillId="4" borderId="0" xfId="0" applyFont="1" applyFill="1" applyBorder="1" applyAlignment="1">
      <alignment horizontal="center"/>
    </xf>
    <xf numFmtId="0" fontId="11" fillId="4" borderId="0" xfId="0" applyFont="1" applyFill="1" applyBorder="1" applyAlignment="1">
      <alignment horizontal="center" wrapText="1"/>
    </xf>
    <xf numFmtId="0" fontId="4" fillId="4" borderId="0" xfId="0" applyFont="1" applyFill="1" applyBorder="1"/>
    <xf numFmtId="0" fontId="8" fillId="0" borderId="0" xfId="0" applyFont="1"/>
    <xf numFmtId="164" fontId="4" fillId="10" borderId="0" xfId="0" applyNumberFormat="1" applyFont="1" applyFill="1" applyBorder="1"/>
    <xf numFmtId="164" fontId="4" fillId="4" borderId="0" xfId="0" applyNumberFormat="1" applyFont="1" applyFill="1" applyBorder="1"/>
    <xf numFmtId="0" fontId="4" fillId="0" borderId="0" xfId="0" applyFont="1" applyAlignment="1">
      <alignment horizontal="left" indent="1"/>
    </xf>
    <xf numFmtId="164" fontId="6" fillId="0" borderId="0" xfId="0" applyNumberFormat="1" applyFont="1"/>
    <xf numFmtId="3" fontId="4" fillId="0" borderId="0" xfId="0" applyNumberFormat="1" applyFont="1"/>
    <xf numFmtId="0" fontId="12" fillId="0" borderId="2" xfId="0" applyFont="1" applyFill="1" applyBorder="1" applyAlignment="1">
      <alignment horizontal="left" vertical="center" wrapText="1" indent="1"/>
    </xf>
    <xf numFmtId="3" fontId="8" fillId="0" borderId="2" xfId="0" applyNumberFormat="1" applyFont="1" applyBorder="1" applyAlignment="1">
      <alignment horizontal="right"/>
    </xf>
    <xf numFmtId="3" fontId="8" fillId="0" borderId="0" xfId="0" applyNumberFormat="1" applyFont="1"/>
    <xf numFmtId="0" fontId="4" fillId="0" borderId="10" xfId="0" applyFont="1" applyBorder="1"/>
    <xf numFmtId="1" fontId="4" fillId="0" borderId="0" xfId="0" applyNumberFormat="1" applyFont="1"/>
    <xf numFmtId="0" fontId="9" fillId="0" borderId="0" xfId="0" applyFont="1" applyFill="1" applyBorder="1" applyAlignment="1">
      <alignment horizontal="left" vertical="center" indent="2"/>
    </xf>
    <xf numFmtId="0" fontId="4" fillId="10" borderId="0" xfId="0" applyFont="1" applyFill="1"/>
    <xf numFmtId="0" fontId="9" fillId="6" borderId="0" xfId="0" applyFont="1" applyFill="1" applyBorder="1" applyAlignment="1">
      <alignment horizontal="left" vertical="center" indent="2"/>
    </xf>
    <xf numFmtId="0" fontId="9" fillId="4" borderId="0" xfId="0" applyFont="1" applyFill="1" applyBorder="1" applyAlignment="1">
      <alignment horizontal="left" vertical="center" indent="1"/>
    </xf>
    <xf numFmtId="0" fontId="12" fillId="0" borderId="10" xfId="0" applyFont="1" applyFill="1" applyBorder="1" applyAlignment="1">
      <alignment vertical="center"/>
    </xf>
    <xf numFmtId="0" fontId="9" fillId="6" borderId="0" xfId="0" applyFont="1" applyFill="1" applyBorder="1" applyAlignment="1">
      <alignment vertical="center"/>
    </xf>
    <xf numFmtId="0" fontId="15" fillId="6" borderId="0" xfId="0" applyFont="1" applyFill="1" applyBorder="1" applyAlignment="1">
      <alignment horizontal="left" vertical="center" indent="2"/>
    </xf>
    <xf numFmtId="0" fontId="15" fillId="6" borderId="0" xfId="0" applyFont="1" applyFill="1" applyBorder="1" applyAlignment="1">
      <alignment horizontal="left" vertical="center"/>
    </xf>
    <xf numFmtId="0" fontId="8" fillId="0" borderId="12" xfId="0" applyFont="1" applyBorder="1" applyAlignment="1">
      <alignment vertical="center" wrapText="1"/>
    </xf>
    <xf numFmtId="0" fontId="8" fillId="0" borderId="12" xfId="0" applyFont="1" applyBorder="1"/>
    <xf numFmtId="0" fontId="8" fillId="4" borderId="12" xfId="0" applyFont="1" applyFill="1" applyBorder="1"/>
    <xf numFmtId="3" fontId="8" fillId="0" borderId="12" xfId="0" applyNumberFormat="1" applyFont="1" applyBorder="1"/>
    <xf numFmtId="9" fontId="4" fillId="10" borderId="0" xfId="0" applyNumberFormat="1" applyFont="1" applyFill="1"/>
    <xf numFmtId="0" fontId="4" fillId="0" borderId="12" xfId="0" applyFont="1" applyBorder="1" applyAlignment="1">
      <alignment horizontal="left" indent="1"/>
    </xf>
    <xf numFmtId="0" fontId="4" fillId="10" borderId="12" xfId="0" applyFont="1" applyFill="1" applyBorder="1"/>
    <xf numFmtId="0" fontId="4" fillId="0" borderId="12" xfId="0" applyFont="1" applyBorder="1"/>
    <xf numFmtId="0" fontId="0" fillId="0" borderId="0" xfId="0" applyFont="1" applyAlignment="1">
      <alignment horizontal="left" indent="1"/>
    </xf>
    <xf numFmtId="0" fontId="0" fillId="0" borderId="0" xfId="0" applyFont="1"/>
    <xf numFmtId="10" fontId="4" fillId="0" borderId="0" xfId="0" applyNumberFormat="1" applyFont="1" applyFill="1"/>
    <xf numFmtId="0" fontId="2" fillId="0" borderId="0" xfId="0" applyFont="1" applyFill="1" applyAlignment="1">
      <alignment horizontal="left"/>
    </xf>
    <xf numFmtId="0" fontId="0" fillId="0" borderId="0" xfId="0" applyFont="1" applyFill="1" applyAlignment="1">
      <alignment horizontal="left" indent="1"/>
    </xf>
    <xf numFmtId="164" fontId="6" fillId="0" borderId="0" xfId="0" applyNumberFormat="1" applyFont="1" applyBorder="1"/>
    <xf numFmtId="0" fontId="4" fillId="4" borderId="0" xfId="0" applyFont="1" applyFill="1" applyBorder="1" applyAlignment="1">
      <alignment horizontal="left" indent="1"/>
    </xf>
    <xf numFmtId="164" fontId="13" fillId="4" borderId="0" xfId="0" applyNumberFormat="1" applyFont="1" applyFill="1" applyBorder="1"/>
    <xf numFmtId="164" fontId="14" fillId="4" borderId="0" xfId="0" applyNumberFormat="1" applyFont="1" applyFill="1" applyBorder="1"/>
    <xf numFmtId="164" fontId="6" fillId="4" borderId="0" xfId="0" applyNumberFormat="1" applyFont="1" applyFill="1" applyBorder="1"/>
    <xf numFmtId="0" fontId="2" fillId="0" borderId="0" xfId="0" applyFont="1" applyAlignment="1">
      <alignment horizontal="left"/>
    </xf>
    <xf numFmtId="0" fontId="16" fillId="0" borderId="0" xfId="0" applyFont="1" applyBorder="1" applyAlignment="1">
      <alignment horizontal="left" indent="1"/>
    </xf>
    <xf numFmtId="164" fontId="17" fillId="8" borderId="0" xfId="0" applyNumberFormat="1" applyFont="1" applyFill="1" applyBorder="1"/>
    <xf numFmtId="0" fontId="8" fillId="0" borderId="0" xfId="0" applyFont="1" applyBorder="1"/>
    <xf numFmtId="3" fontId="4" fillId="0" borderId="0" xfId="0" applyNumberFormat="1" applyFont="1" applyBorder="1"/>
    <xf numFmtId="0" fontId="2" fillId="0" borderId="0" xfId="0" applyFont="1" applyBorder="1" applyAlignment="1">
      <alignment horizontal="left" indent="1"/>
    </xf>
    <xf numFmtId="0" fontId="2" fillId="0" borderId="5" xfId="0" applyFont="1" applyBorder="1" applyAlignment="1">
      <alignment horizontal="left" indent="1"/>
    </xf>
    <xf numFmtId="1" fontId="2" fillId="0" borderId="5" xfId="0" applyNumberFormat="1" applyFont="1" applyBorder="1"/>
    <xf numFmtId="0" fontId="2" fillId="0" borderId="10" xfId="0" applyFont="1" applyBorder="1" applyAlignment="1">
      <alignment horizontal="left" indent="1"/>
    </xf>
    <xf numFmtId="0" fontId="2" fillId="0" borderId="0" xfId="0" applyFont="1" applyBorder="1" applyAlignment="1">
      <alignment horizontal="center"/>
    </xf>
    <xf numFmtId="1" fontId="2" fillId="0" borderId="0" xfId="0" applyNumberFormat="1" applyFont="1" applyBorder="1" applyAlignment="1">
      <alignment horizontal="center"/>
    </xf>
    <xf numFmtId="0" fontId="12" fillId="4" borderId="2" xfId="0" applyFont="1" applyFill="1" applyBorder="1" applyAlignment="1">
      <alignment horizontal="left" vertical="center"/>
    </xf>
    <xf numFmtId="10" fontId="3" fillId="0" borderId="0" xfId="0" applyNumberFormat="1" applyFont="1" applyBorder="1"/>
    <xf numFmtId="0" fontId="2" fillId="0" borderId="0" xfId="0" applyFont="1"/>
    <xf numFmtId="10" fontId="6" fillId="0" borderId="0" xfId="0" applyNumberFormat="1" applyFont="1"/>
    <xf numFmtId="3" fontId="4" fillId="10" borderId="0" xfId="0" applyNumberFormat="1" applyFont="1" applyFill="1"/>
    <xf numFmtId="3" fontId="2" fillId="0" borderId="0" xfId="0" applyNumberFormat="1" applyFont="1" applyBorder="1"/>
    <xf numFmtId="3" fontId="2" fillId="0" borderId="0" xfId="0" applyNumberFormat="1" applyFont="1"/>
    <xf numFmtId="0" fontId="6" fillId="4" borderId="0" xfId="0" applyFont="1" applyFill="1" applyBorder="1"/>
    <xf numFmtId="3" fontId="4" fillId="0" borderId="0" xfId="0" applyNumberFormat="1" applyFont="1" applyBorder="1" applyAlignment="1">
      <alignment horizontal="right"/>
    </xf>
    <xf numFmtId="0" fontId="19" fillId="0" borderId="0" xfId="0" applyFont="1"/>
    <xf numFmtId="0" fontId="20" fillId="7" borderId="0" xfId="0" applyFont="1" applyFill="1"/>
    <xf numFmtId="0" fontId="20" fillId="4" borderId="0" xfId="0" applyFont="1" applyFill="1"/>
    <xf numFmtId="3" fontId="20" fillId="4" borderId="0" xfId="0" applyNumberFormat="1" applyFont="1" applyFill="1"/>
    <xf numFmtId="3" fontId="19" fillId="0" borderId="0" xfId="0" applyNumberFormat="1" applyFont="1" applyAlignment="1">
      <alignment horizontal="right"/>
    </xf>
    <xf numFmtId="0" fontId="19" fillId="4" borderId="0" xfId="0" applyFont="1" applyFill="1" applyBorder="1"/>
    <xf numFmtId="0" fontId="19" fillId="4" borderId="0" xfId="0" applyFont="1" applyFill="1"/>
    <xf numFmtId="0" fontId="21" fillId="0" borderId="0" xfId="0" applyFont="1"/>
    <xf numFmtId="0" fontId="19" fillId="0" borderId="0" xfId="0" applyFont="1" applyFill="1"/>
    <xf numFmtId="0" fontId="19" fillId="0" borderId="10" xfId="0" applyFont="1" applyBorder="1"/>
    <xf numFmtId="3" fontId="19" fillId="0" borderId="10" xfId="0" applyNumberFormat="1" applyFont="1" applyFill="1" applyBorder="1"/>
    <xf numFmtId="164" fontId="19" fillId="0" borderId="10" xfId="0" applyNumberFormat="1" applyFont="1" applyFill="1" applyBorder="1"/>
    <xf numFmtId="0" fontId="23" fillId="6" borderId="0" xfId="0" applyFont="1" applyFill="1" applyBorder="1" applyAlignment="1">
      <alignment horizontal="left" vertical="center" indent="1"/>
    </xf>
    <xf numFmtId="3" fontId="19" fillId="10" borderId="0" xfId="0" applyNumberFormat="1" applyFont="1" applyFill="1"/>
    <xf numFmtId="164" fontId="19" fillId="0" borderId="0" xfId="0" applyNumberFormat="1" applyFont="1" applyFill="1"/>
    <xf numFmtId="10" fontId="20" fillId="0" borderId="0" xfId="0" applyNumberFormat="1" applyFont="1"/>
    <xf numFmtId="166" fontId="19" fillId="0" borderId="0" xfId="0" applyNumberFormat="1" applyFont="1"/>
    <xf numFmtId="3" fontId="19" fillId="0" borderId="0" xfId="0" applyNumberFormat="1" applyFont="1"/>
    <xf numFmtId="4" fontId="19" fillId="0" borderId="0" xfId="0" applyNumberFormat="1" applyFont="1"/>
    <xf numFmtId="164" fontId="19" fillId="0" borderId="0" xfId="0" applyNumberFormat="1" applyFont="1"/>
    <xf numFmtId="3" fontId="19" fillId="4" borderId="0" xfId="0" applyNumberFormat="1" applyFont="1" applyFill="1"/>
    <xf numFmtId="10" fontId="19" fillId="10" borderId="0" xfId="0" applyNumberFormat="1" applyFont="1" applyFill="1"/>
    <xf numFmtId="0" fontId="19" fillId="0" borderId="0" xfId="0" applyFont="1" applyFill="1" applyBorder="1"/>
    <xf numFmtId="0" fontId="19" fillId="0" borderId="0" xfId="0" applyFont="1" applyBorder="1"/>
    <xf numFmtId="0" fontId="24" fillId="5" borderId="22" xfId="0" applyFont="1" applyFill="1" applyBorder="1" applyAlignment="1">
      <alignment horizontal="center" vertical="center"/>
    </xf>
    <xf numFmtId="0" fontId="25" fillId="5" borderId="23" xfId="0" applyFont="1" applyFill="1" applyBorder="1" applyAlignment="1">
      <alignment horizontal="center" wrapText="1"/>
    </xf>
    <xf numFmtId="0" fontId="24" fillId="4" borderId="0" xfId="0" applyFont="1" applyFill="1" applyBorder="1" applyAlignment="1">
      <alignment horizontal="center" vertical="center"/>
    </xf>
    <xf numFmtId="0" fontId="25" fillId="4" borderId="0" xfId="0" applyFont="1" applyFill="1" applyBorder="1" applyAlignment="1">
      <alignment horizontal="center"/>
    </xf>
    <xf numFmtId="0" fontId="25" fillId="4" borderId="0" xfId="0" applyFont="1" applyFill="1" applyBorder="1" applyAlignment="1">
      <alignment horizontal="center" wrapText="1"/>
    </xf>
    <xf numFmtId="0" fontId="22" fillId="0" borderId="0" xfId="0" applyFont="1"/>
    <xf numFmtId="164" fontId="19" fillId="10" borderId="0" xfId="0" applyNumberFormat="1" applyFont="1" applyFill="1" applyBorder="1"/>
    <xf numFmtId="164" fontId="19" fillId="4" borderId="0" xfId="0" applyNumberFormat="1" applyFont="1" applyFill="1" applyBorder="1"/>
    <xf numFmtId="164" fontId="20" fillId="0" borderId="0" xfId="0" applyNumberFormat="1" applyFont="1"/>
    <xf numFmtId="0" fontId="22" fillId="0" borderId="0" xfId="0" applyFont="1" applyAlignment="1">
      <alignment horizontal="left"/>
    </xf>
    <xf numFmtId="164" fontId="26" fillId="8" borderId="0" xfId="0" applyNumberFormat="1" applyFont="1" applyFill="1" applyBorder="1"/>
    <xf numFmtId="164" fontId="20" fillId="0" borderId="0" xfId="0" applyNumberFormat="1" applyFont="1" applyBorder="1"/>
    <xf numFmtId="0" fontId="19" fillId="4" borderId="0" xfId="0" applyFont="1" applyFill="1" applyBorder="1" applyAlignment="1">
      <alignment horizontal="left" indent="1"/>
    </xf>
    <xf numFmtId="164" fontId="28" fillId="4" borderId="0" xfId="0" applyNumberFormat="1" applyFont="1" applyFill="1" applyBorder="1"/>
    <xf numFmtId="164" fontId="29" fillId="4" borderId="0" xfId="0" applyNumberFormat="1" applyFont="1" applyFill="1" applyBorder="1"/>
    <xf numFmtId="164" fontId="20" fillId="4" borderId="0" xfId="0" applyNumberFormat="1" applyFont="1" applyFill="1" applyBorder="1"/>
    <xf numFmtId="0" fontId="22" fillId="4" borderId="0" xfId="0" applyFont="1" applyFill="1" applyBorder="1" applyAlignment="1">
      <alignment horizontal="left" indent="1"/>
    </xf>
    <xf numFmtId="0" fontId="19" fillId="0" borderId="0" xfId="0" applyFont="1" applyAlignment="1">
      <alignment horizontal="left" indent="2"/>
    </xf>
    <xf numFmtId="0" fontId="23" fillId="6" borderId="0" xfId="0" applyFont="1" applyFill="1" applyBorder="1" applyAlignment="1">
      <alignment horizontal="left" vertical="center" indent="2"/>
    </xf>
    <xf numFmtId="0" fontId="30" fillId="0" borderId="0" xfId="0" applyFont="1" applyFill="1" applyBorder="1" applyAlignment="1">
      <alignment horizontal="left" vertical="center" wrapText="1" indent="2"/>
    </xf>
    <xf numFmtId="3" fontId="22" fillId="0" borderId="0" xfId="0" applyNumberFormat="1" applyFont="1" applyBorder="1" applyAlignment="1">
      <alignment horizontal="right"/>
    </xf>
    <xf numFmtId="3" fontId="22" fillId="0" borderId="0" xfId="0" applyNumberFormat="1" applyFont="1" applyBorder="1"/>
    <xf numFmtId="4" fontId="19" fillId="0" borderId="0" xfId="0" applyNumberFormat="1" applyFont="1" applyBorder="1"/>
    <xf numFmtId="3" fontId="22" fillId="0" borderId="5" xfId="0" applyNumberFormat="1" applyFont="1" applyBorder="1" applyAlignment="1">
      <alignment horizontal="right"/>
    </xf>
    <xf numFmtId="3" fontId="22" fillId="0" borderId="0" xfId="0" applyNumberFormat="1" applyFont="1"/>
    <xf numFmtId="3" fontId="22" fillId="0" borderId="10" xfId="0" applyNumberFormat="1" applyFont="1" applyBorder="1" applyAlignment="1">
      <alignment horizontal="right"/>
    </xf>
    <xf numFmtId="0" fontId="22" fillId="0" borderId="0" xfId="0" applyFont="1" applyFill="1" applyAlignment="1">
      <alignment horizontal="left"/>
    </xf>
    <xf numFmtId="10" fontId="19" fillId="0" borderId="0" xfId="0" applyNumberFormat="1" applyFont="1" applyFill="1"/>
    <xf numFmtId="1" fontId="19" fillId="0" borderId="0" xfId="0" applyNumberFormat="1" applyFont="1"/>
    <xf numFmtId="0" fontId="22" fillId="0" borderId="0" xfId="0" applyFont="1" applyBorder="1"/>
    <xf numFmtId="3" fontId="19" fillId="0" borderId="0" xfId="0" applyNumberFormat="1" applyFont="1" applyBorder="1"/>
    <xf numFmtId="0" fontId="22" fillId="0" borderId="0" xfId="0" applyFont="1" applyBorder="1" applyAlignment="1">
      <alignment horizontal="left" indent="1"/>
    </xf>
    <xf numFmtId="0" fontId="22" fillId="0" borderId="0" xfId="0" applyFont="1" applyBorder="1" applyAlignment="1">
      <alignment horizontal="center"/>
    </xf>
    <xf numFmtId="1" fontId="22" fillId="0" borderId="0" xfId="0" applyNumberFormat="1" applyFont="1" applyBorder="1" applyAlignment="1">
      <alignment horizontal="center"/>
    </xf>
    <xf numFmtId="0" fontId="19" fillId="0" borderId="0" xfId="0" applyFont="1" applyBorder="1" applyAlignment="1">
      <alignment horizontal="left" indent="2"/>
    </xf>
    <xf numFmtId="10" fontId="19" fillId="10" borderId="0" xfId="0" applyNumberFormat="1" applyFont="1" applyFill="1" applyBorder="1" applyAlignment="1">
      <alignment horizontal="center"/>
    </xf>
    <xf numFmtId="3" fontId="22" fillId="0" borderId="0" xfId="0" applyNumberFormat="1" applyFont="1" applyAlignment="1">
      <alignment horizontal="right"/>
    </xf>
    <xf numFmtId="3" fontId="22" fillId="0" borderId="2" xfId="0" applyNumberFormat="1" applyFont="1" applyBorder="1" applyAlignment="1">
      <alignment horizontal="right"/>
    </xf>
    <xf numFmtId="0" fontId="19" fillId="10" borderId="0" xfId="0" applyFont="1" applyFill="1"/>
    <xf numFmtId="0" fontId="23" fillId="4" borderId="0" xfId="0" applyFont="1" applyFill="1" applyBorder="1" applyAlignment="1">
      <alignment horizontal="left" vertical="center" indent="1"/>
    </xf>
    <xf numFmtId="0" fontId="22" fillId="0" borderId="2" xfId="0" applyFont="1" applyBorder="1"/>
    <xf numFmtId="10" fontId="20" fillId="0" borderId="0" xfId="0" applyNumberFormat="1" applyFont="1" applyBorder="1"/>
    <xf numFmtId="0" fontId="22" fillId="0" borderId="12" xfId="0" applyFont="1" applyBorder="1"/>
    <xf numFmtId="0" fontId="22" fillId="4" borderId="12" xfId="0" applyFont="1" applyFill="1" applyBorder="1"/>
    <xf numFmtId="3" fontId="22" fillId="0" borderId="12" xfId="0" applyNumberFormat="1" applyFont="1" applyBorder="1"/>
    <xf numFmtId="9" fontId="19" fillId="10" borderId="0" xfId="0" applyNumberFormat="1" applyFont="1" applyFill="1"/>
    <xf numFmtId="0" fontId="19" fillId="10" borderId="12" xfId="0" applyFont="1" applyFill="1" applyBorder="1"/>
    <xf numFmtId="0" fontId="19" fillId="0" borderId="12" xfId="0" applyFont="1" applyBorder="1"/>
    <xf numFmtId="0" fontId="31" fillId="0" borderId="0" xfId="0" applyFont="1"/>
    <xf numFmtId="0" fontId="31" fillId="4" borderId="0" xfId="0" applyFont="1" applyFill="1"/>
    <xf numFmtId="0" fontId="31" fillId="4" borderId="0" xfId="0" applyFont="1" applyFill="1" applyBorder="1" applyAlignment="1">
      <alignment vertical="center"/>
    </xf>
    <xf numFmtId="0" fontId="31" fillId="3" borderId="1" xfId="0" applyFont="1" applyFill="1" applyBorder="1" applyAlignment="1">
      <alignment vertical="center"/>
    </xf>
    <xf numFmtId="0" fontId="31" fillId="0" borderId="0" xfId="0" applyFont="1" applyAlignment="1">
      <alignment vertical="center"/>
    </xf>
    <xf numFmtId="0" fontId="31" fillId="4" borderId="4" xfId="0" applyFont="1" applyFill="1" applyBorder="1" applyAlignment="1">
      <alignment vertical="center"/>
    </xf>
    <xf numFmtId="0" fontId="31" fillId="4" borderId="5" xfId="0" applyFont="1" applyFill="1" applyBorder="1" applyAlignment="1">
      <alignment vertical="center"/>
    </xf>
    <xf numFmtId="0" fontId="31" fillId="4" borderId="4" xfId="0" applyFont="1" applyFill="1" applyBorder="1" applyAlignment="1">
      <alignment horizontal="left" vertical="center" wrapText="1"/>
    </xf>
    <xf numFmtId="0" fontId="31" fillId="4" borderId="5" xfId="0" applyFont="1" applyFill="1" applyBorder="1" applyAlignment="1">
      <alignment horizontal="left" vertical="center" wrapText="1"/>
    </xf>
    <xf numFmtId="0" fontId="31" fillId="0" borderId="7" xfId="0" applyFont="1" applyBorder="1" applyAlignment="1">
      <alignment vertical="center"/>
    </xf>
    <xf numFmtId="0" fontId="31" fillId="0" borderId="12" xfId="0" applyFont="1" applyBorder="1" applyAlignment="1">
      <alignment horizontal="center" vertical="center"/>
    </xf>
    <xf numFmtId="0" fontId="31" fillId="4" borderId="7" xfId="0" applyFont="1" applyFill="1" applyBorder="1" applyAlignment="1">
      <alignment vertical="center"/>
    </xf>
    <xf numFmtId="0" fontId="31" fillId="4" borderId="12" xfId="0" applyFont="1" applyFill="1" applyBorder="1" applyAlignment="1">
      <alignment horizontal="center" vertical="center"/>
    </xf>
    <xf numFmtId="0" fontId="31" fillId="0" borderId="9" xfId="0" applyFont="1" applyBorder="1" applyAlignment="1">
      <alignment vertical="center"/>
    </xf>
    <xf numFmtId="0" fontId="31" fillId="0" borderId="10" xfId="0" applyFont="1" applyBorder="1" applyAlignment="1">
      <alignment vertical="center"/>
    </xf>
    <xf numFmtId="0" fontId="31" fillId="4" borderId="9" xfId="0" applyFont="1" applyFill="1" applyBorder="1" applyAlignment="1">
      <alignment vertical="center"/>
    </xf>
    <xf numFmtId="0" fontId="31" fillId="4" borderId="10" xfId="0" applyFont="1" applyFill="1" applyBorder="1" applyAlignment="1">
      <alignment vertical="center"/>
    </xf>
    <xf numFmtId="0" fontId="31" fillId="0" borderId="4" xfId="0" applyFont="1" applyBorder="1" applyAlignment="1">
      <alignment vertical="center"/>
    </xf>
    <xf numFmtId="0" fontId="31" fillId="0" borderId="5" xfId="0" applyFont="1" applyBorder="1" applyAlignment="1">
      <alignment vertical="center"/>
    </xf>
    <xf numFmtId="0" fontId="31" fillId="0" borderId="7" xfId="0" applyFont="1" applyBorder="1" applyAlignment="1">
      <alignment horizontal="center" vertical="center"/>
    </xf>
    <xf numFmtId="0" fontId="31" fillId="0" borderId="0" xfId="0" applyFont="1" applyBorder="1" applyAlignment="1">
      <alignment horizontal="center" vertical="center"/>
    </xf>
    <xf numFmtId="0" fontId="31" fillId="0" borderId="0" xfId="0" applyFont="1" applyFill="1" applyAlignment="1">
      <alignment vertical="center"/>
    </xf>
    <xf numFmtId="0" fontId="31" fillId="3" borderId="4" xfId="0" applyFont="1" applyFill="1" applyBorder="1" applyAlignment="1">
      <alignment vertical="center"/>
    </xf>
    <xf numFmtId="0" fontId="31" fillId="4" borderId="12" xfId="0" applyFont="1" applyFill="1" applyBorder="1" applyAlignment="1">
      <alignment horizontal="left" vertical="center" wrapText="1"/>
    </xf>
    <xf numFmtId="0" fontId="31" fillId="4" borderId="10" xfId="0" applyFont="1" applyFill="1" applyBorder="1" applyAlignment="1">
      <alignment horizontal="left" vertical="center" wrapText="1"/>
    </xf>
    <xf numFmtId="0" fontId="31" fillId="0" borderId="4" xfId="0" applyFont="1" applyFill="1" applyBorder="1" applyAlignment="1">
      <alignment vertical="center"/>
    </xf>
    <xf numFmtId="0" fontId="31" fillId="0" borderId="5" xfId="0" applyFont="1" applyFill="1" applyBorder="1" applyAlignment="1">
      <alignment vertical="center"/>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0" xfId="0" applyFont="1" applyFill="1" applyBorder="1" applyAlignment="1">
      <alignment vertical="center"/>
    </xf>
    <xf numFmtId="0" fontId="31" fillId="0" borderId="7"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9" xfId="0" applyFont="1" applyFill="1" applyBorder="1" applyAlignment="1">
      <alignment horizontal="center" vertical="center"/>
    </xf>
    <xf numFmtId="0" fontId="31" fillId="0" borderId="10" xfId="0" applyFont="1" applyFill="1" applyBorder="1" applyAlignment="1">
      <alignment horizontal="center" vertical="center"/>
    </xf>
    <xf numFmtId="0" fontId="31" fillId="3" borderId="9" xfId="0" applyFont="1" applyFill="1" applyBorder="1" applyAlignment="1">
      <alignment vertical="center"/>
    </xf>
    <xf numFmtId="0" fontId="31" fillId="3" borderId="7" xfId="0" applyFont="1" applyFill="1" applyBorder="1" applyAlignment="1">
      <alignment vertical="center"/>
    </xf>
    <xf numFmtId="16" fontId="31" fillId="0" borderId="0" xfId="0" applyNumberFormat="1" applyFont="1" applyAlignment="1">
      <alignment vertical="center"/>
    </xf>
    <xf numFmtId="10" fontId="36" fillId="8" borderId="12" xfId="0" applyNumberFormat="1" applyFont="1" applyFill="1" applyBorder="1" applyAlignment="1">
      <alignment horizontal="center" vertical="center"/>
    </xf>
    <xf numFmtId="3" fontId="35" fillId="4" borderId="12" xfId="0" applyNumberFormat="1" applyFont="1" applyFill="1" applyBorder="1" applyAlignment="1">
      <alignment horizontal="center" vertical="center"/>
    </xf>
    <xf numFmtId="0" fontId="31" fillId="4" borderId="0" xfId="0" applyFont="1" applyFill="1" applyBorder="1" applyAlignment="1">
      <alignment vertical="center" wrapText="1"/>
    </xf>
    <xf numFmtId="0" fontId="31" fillId="4" borderId="0" xfId="0" applyFont="1" applyFill="1" applyBorder="1" applyAlignment="1">
      <alignment horizontal="center" vertical="center"/>
    </xf>
    <xf numFmtId="0" fontId="37" fillId="0" borderId="0" xfId="0" applyFont="1" applyAlignment="1">
      <alignment vertical="center"/>
    </xf>
    <xf numFmtId="3" fontId="31" fillId="4" borderId="3" xfId="0" applyNumberFormat="1" applyFont="1" applyFill="1" applyBorder="1" applyAlignment="1">
      <alignment horizontal="left" vertical="center" wrapText="1"/>
    </xf>
    <xf numFmtId="16" fontId="31" fillId="3" borderId="1" xfId="0" applyNumberFormat="1" applyFont="1" applyFill="1" applyBorder="1" applyAlignment="1">
      <alignment vertical="center"/>
    </xf>
    <xf numFmtId="0" fontId="31" fillId="4" borderId="10" xfId="0" applyFont="1" applyFill="1" applyBorder="1" applyAlignment="1">
      <alignment vertical="center" wrapText="1"/>
    </xf>
    <xf numFmtId="0" fontId="31" fillId="4" borderId="10" xfId="0" applyFont="1" applyFill="1" applyBorder="1" applyAlignment="1">
      <alignment horizontal="center" vertical="center"/>
    </xf>
    <xf numFmtId="9" fontId="36" fillId="8" borderId="3" xfId="0" applyNumberFormat="1" applyFont="1" applyFill="1" applyBorder="1" applyAlignment="1">
      <alignment horizontal="center" vertical="center" wrapText="1"/>
    </xf>
    <xf numFmtId="0" fontId="31" fillId="4" borderId="0" xfId="0" applyFont="1" applyFill="1" applyAlignment="1">
      <alignment vertical="center"/>
    </xf>
    <xf numFmtId="0" fontId="31" fillId="0" borderId="0" xfId="0" applyFont="1" applyBorder="1" applyAlignment="1">
      <alignment vertical="center"/>
    </xf>
    <xf numFmtId="0" fontId="31" fillId="0" borderId="8" xfId="0" applyFont="1" applyBorder="1" applyAlignment="1">
      <alignment vertical="center"/>
    </xf>
    <xf numFmtId="0" fontId="31" fillId="0" borderId="11" xfId="0" applyFont="1" applyBorder="1" applyAlignment="1">
      <alignment vertical="center"/>
    </xf>
    <xf numFmtId="0" fontId="38" fillId="0" borderId="0" xfId="0" applyFont="1" applyAlignment="1">
      <alignment vertical="center"/>
    </xf>
    <xf numFmtId="165" fontId="38" fillId="4" borderId="0" xfId="0" applyNumberFormat="1" applyFont="1" applyFill="1" applyAlignment="1">
      <alignment vertical="center"/>
    </xf>
    <xf numFmtId="0" fontId="2" fillId="0" borderId="0" xfId="0" applyFont="1" applyBorder="1" applyAlignment="1">
      <alignment horizontal="left" indent="2"/>
    </xf>
    <xf numFmtId="0" fontId="0" fillId="0" borderId="0" xfId="0" applyFont="1" applyBorder="1" applyAlignment="1">
      <alignment horizontal="left" indent="2"/>
    </xf>
    <xf numFmtId="0" fontId="0" fillId="0" borderId="0" xfId="0" applyFont="1" applyBorder="1" applyAlignment="1">
      <alignment horizontal="left" indent="3"/>
    </xf>
    <xf numFmtId="3" fontId="0" fillId="0" borderId="0" xfId="0" applyNumberFormat="1" applyFont="1" applyAlignment="1">
      <alignment horizontal="right"/>
    </xf>
    <xf numFmtId="0" fontId="2" fillId="0" borderId="10" xfId="0" applyFont="1" applyBorder="1"/>
    <xf numFmtId="0" fontId="0" fillId="0" borderId="0" xfId="0" applyFont="1" applyBorder="1" applyAlignment="1">
      <alignment horizontal="left" indent="1"/>
    </xf>
    <xf numFmtId="0" fontId="3" fillId="0" borderId="0" xfId="0" applyFont="1" applyAlignment="1">
      <alignment horizontal="left" indent="1"/>
    </xf>
    <xf numFmtId="0" fontId="0" fillId="0" borderId="0" xfId="0" applyFont="1" applyAlignment="1">
      <alignment horizontal="left" indent="2"/>
    </xf>
    <xf numFmtId="0" fontId="12" fillId="0" borderId="0" xfId="0" applyFont="1" applyFill="1" applyBorder="1" applyAlignment="1">
      <alignment horizontal="left" vertical="center" wrapText="1" indent="2"/>
    </xf>
    <xf numFmtId="0" fontId="2" fillId="4" borderId="0" xfId="0" applyFont="1" applyFill="1" applyBorder="1" applyAlignment="1">
      <alignment horizontal="left" indent="1"/>
    </xf>
    <xf numFmtId="0" fontId="12" fillId="0" borderId="5"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2" fillId="0" borderId="0" xfId="0" applyFont="1" applyFill="1" applyAlignment="1">
      <alignment horizontal="left" indent="1"/>
    </xf>
    <xf numFmtId="0" fontId="0" fillId="0" borderId="0" xfId="0" applyFont="1" applyFill="1" applyAlignment="1">
      <alignment horizontal="left" indent="2"/>
    </xf>
    <xf numFmtId="0" fontId="2" fillId="0" borderId="2" xfId="0" applyFont="1" applyBorder="1" applyAlignment="1">
      <alignment horizontal="left"/>
    </xf>
    <xf numFmtId="0" fontId="9" fillId="6" borderId="25" xfId="0" applyFont="1" applyFill="1" applyBorder="1" applyAlignment="1">
      <alignment horizontal="left" vertical="center" indent="3"/>
    </xf>
    <xf numFmtId="0" fontId="1" fillId="6" borderId="25" xfId="0" applyFont="1" applyFill="1" applyBorder="1" applyAlignment="1">
      <alignment horizontal="left" vertical="center" wrapText="1" indent="2"/>
    </xf>
    <xf numFmtId="0" fontId="3" fillId="0" borderId="0" xfId="0" applyFont="1"/>
    <xf numFmtId="0" fontId="2" fillId="0" borderId="12" xfId="0" applyFont="1" applyBorder="1" applyAlignment="1">
      <alignment vertical="center" wrapText="1"/>
    </xf>
    <xf numFmtId="0" fontId="2" fillId="0" borderId="12" xfId="0" applyFont="1" applyBorder="1"/>
    <xf numFmtId="0" fontId="0" fillId="0" borderId="12" xfId="0" applyFont="1" applyBorder="1" applyAlignment="1">
      <alignment horizontal="left" indent="1"/>
    </xf>
    <xf numFmtId="0" fontId="0" fillId="0" borderId="0" xfId="0" applyFont="1" applyAlignment="1">
      <alignment horizontal="left"/>
    </xf>
    <xf numFmtId="0" fontId="0" fillId="0" borderId="0" xfId="0" applyFont="1" applyAlignment="1">
      <alignment vertical="center"/>
    </xf>
    <xf numFmtId="0" fontId="0" fillId="0" borderId="0" xfId="0" applyFont="1" applyFill="1" applyBorder="1" applyAlignment="1">
      <alignment vertical="center"/>
    </xf>
    <xf numFmtId="0" fontId="0" fillId="3" borderId="12" xfId="0" applyFont="1" applyFill="1" applyBorder="1" applyAlignment="1">
      <alignment horizontal="center" vertical="center"/>
    </xf>
    <xf numFmtId="0" fontId="0" fillId="3" borderId="12" xfId="0" applyFont="1" applyFill="1" applyBorder="1" applyAlignment="1">
      <alignment horizontal="center" vertical="center" wrapText="1"/>
    </xf>
    <xf numFmtId="0" fontId="0" fillId="0" borderId="0" xfId="0" applyFont="1" applyBorder="1" applyAlignment="1">
      <alignment vertical="center"/>
    </xf>
    <xf numFmtId="0" fontId="0" fillId="0" borderId="0" xfId="0" applyFont="1" applyFill="1" applyAlignment="1">
      <alignment vertical="center"/>
    </xf>
    <xf numFmtId="0" fontId="0" fillId="4" borderId="0" xfId="0" applyFont="1" applyFill="1" applyBorder="1" applyAlignment="1">
      <alignment vertical="center"/>
    </xf>
    <xf numFmtId="0" fontId="0" fillId="3" borderId="12" xfId="0" applyFont="1" applyFill="1" applyBorder="1" applyAlignment="1">
      <alignment horizontal="center" vertical="center" wrapText="1"/>
    </xf>
    <xf numFmtId="0" fontId="9" fillId="6" borderId="0" xfId="0" applyFont="1" applyFill="1" applyBorder="1" applyAlignment="1">
      <alignment horizontal="left" vertical="center" wrapText="1" indent="1"/>
    </xf>
    <xf numFmtId="0" fontId="2" fillId="0" borderId="0" xfId="0" applyFont="1" applyBorder="1" applyAlignment="1">
      <alignment horizontal="left"/>
    </xf>
    <xf numFmtId="0" fontId="9" fillId="0" borderId="0" xfId="0" applyFont="1" applyFill="1" applyBorder="1" applyAlignment="1">
      <alignment horizontal="left" vertical="center" wrapText="1" indent="1"/>
    </xf>
    <xf numFmtId="0" fontId="9" fillId="6" borderId="25" xfId="0" applyFont="1" applyFill="1" applyBorder="1" applyAlignment="1">
      <alignment horizontal="left" vertical="center" wrapText="1" indent="2"/>
    </xf>
    <xf numFmtId="10" fontId="31" fillId="4" borderId="4" xfId="0" applyNumberFormat="1" applyFont="1" applyFill="1" applyBorder="1" applyAlignment="1">
      <alignment horizontal="center" vertical="center"/>
    </xf>
    <xf numFmtId="10" fontId="31" fillId="4" borderId="5" xfId="0" applyNumberFormat="1" applyFont="1" applyFill="1" applyBorder="1" applyAlignment="1">
      <alignment horizontal="center" vertical="center"/>
    </xf>
    <xf numFmtId="10" fontId="31" fillId="4" borderId="6" xfId="0" applyNumberFormat="1" applyFont="1" applyFill="1" applyBorder="1" applyAlignment="1">
      <alignment horizontal="center" vertical="center"/>
    </xf>
    <xf numFmtId="0" fontId="12" fillId="6" borderId="0" xfId="0" applyFont="1" applyFill="1" applyBorder="1" applyAlignment="1">
      <alignment vertical="center"/>
    </xf>
    <xf numFmtId="0" fontId="0" fillId="3" borderId="1" xfId="0" applyFont="1" applyFill="1" applyBorder="1" applyAlignment="1">
      <alignment vertical="center"/>
    </xf>
    <xf numFmtId="0" fontId="0" fillId="3" borderId="12" xfId="0" applyFont="1" applyFill="1" applyBorder="1" applyAlignment="1">
      <alignment horizontal="center" vertical="center" wrapText="1"/>
    </xf>
    <xf numFmtId="0" fontId="39" fillId="0" borderId="0" xfId="0" applyFont="1"/>
    <xf numFmtId="3" fontId="4" fillId="0" borderId="0" xfId="0" applyNumberFormat="1" applyFont="1" applyFill="1"/>
    <xf numFmtId="0" fontId="9" fillId="0" borderId="0" xfId="0" applyFont="1" applyFill="1" applyBorder="1" applyAlignment="1">
      <alignment horizontal="left" vertical="center" indent="1"/>
    </xf>
    <xf numFmtId="2" fontId="4" fillId="0" borderId="0" xfId="0" applyNumberFormat="1" applyFont="1"/>
    <xf numFmtId="2" fontId="4" fillId="10" borderId="0" xfId="0" applyNumberFormat="1" applyFont="1" applyFill="1"/>
    <xf numFmtId="2" fontId="4" fillId="0" borderId="0" xfId="0" applyNumberFormat="1" applyFont="1" applyFill="1"/>
    <xf numFmtId="2" fontId="9" fillId="0" borderId="0" xfId="0" applyNumberFormat="1" applyFont="1" applyFill="1" applyBorder="1" applyAlignment="1">
      <alignment horizontal="left" vertical="center" indent="2"/>
    </xf>
    <xf numFmtId="1" fontId="4" fillId="0" borderId="0" xfId="0" applyNumberFormat="1" applyFont="1" applyFill="1"/>
    <xf numFmtId="1" fontId="2" fillId="0" borderId="2" xfId="0" applyNumberFormat="1" applyFont="1" applyBorder="1"/>
    <xf numFmtId="0" fontId="2" fillId="0" borderId="5" xfId="0" applyFont="1" applyBorder="1" applyAlignment="1">
      <alignment horizontal="left" indent="2"/>
    </xf>
    <xf numFmtId="1" fontId="22" fillId="0" borderId="5" xfId="0" applyNumberFormat="1" applyFont="1" applyBorder="1"/>
    <xf numFmtId="0" fontId="2" fillId="0" borderId="10" xfId="0" applyFont="1" applyBorder="1" applyAlignment="1">
      <alignment horizontal="left" indent="2"/>
    </xf>
    <xf numFmtId="0" fontId="9" fillId="0" borderId="25" xfId="0" applyFont="1" applyFill="1" applyBorder="1" applyAlignment="1">
      <alignment horizontal="left" vertical="center" indent="3"/>
    </xf>
    <xf numFmtId="3" fontId="19" fillId="0" borderId="0" xfId="0" applyNumberFormat="1" applyFont="1" applyFill="1"/>
    <xf numFmtId="0" fontId="1" fillId="0" borderId="25" xfId="0" applyFont="1" applyFill="1" applyBorder="1" applyAlignment="1">
      <alignment horizontal="left" vertical="center" wrapText="1" indent="2"/>
    </xf>
    <xf numFmtId="2" fontId="9" fillId="6" borderId="0" xfId="0" applyNumberFormat="1" applyFont="1" applyFill="1" applyBorder="1" applyAlignment="1">
      <alignment horizontal="left" vertical="center" indent="4"/>
    </xf>
    <xf numFmtId="1" fontId="4" fillId="10" borderId="0" xfId="0" applyNumberFormat="1" applyFont="1" applyFill="1" applyAlignment="1">
      <alignment horizontal="left" indent="1"/>
    </xf>
    <xf numFmtId="1" fontId="4" fillId="0" borderId="0" xfId="0" applyNumberFormat="1" applyFont="1" applyAlignment="1">
      <alignment horizontal="left" indent="1"/>
    </xf>
    <xf numFmtId="2" fontId="4" fillId="0" borderId="0" xfId="0" applyNumberFormat="1" applyFont="1" applyAlignment="1">
      <alignment horizontal="left" indent="1"/>
    </xf>
    <xf numFmtId="2" fontId="9" fillId="6" borderId="0" xfId="0" applyNumberFormat="1" applyFont="1" applyFill="1" applyBorder="1" applyAlignment="1">
      <alignment horizontal="left" vertical="center" indent="5"/>
    </xf>
    <xf numFmtId="0" fontId="0" fillId="0" borderId="0" xfId="0" applyFont="1" applyFill="1"/>
    <xf numFmtId="10" fontId="4" fillId="0" borderId="0" xfId="0" applyNumberFormat="1" applyFont="1" applyFill="1" applyBorder="1"/>
    <xf numFmtId="164" fontId="6" fillId="0" borderId="0" xfId="0" applyNumberFormat="1" applyFont="1" applyFill="1"/>
    <xf numFmtId="2" fontId="17" fillId="0" borderId="0" xfId="0" applyNumberFormat="1" applyFont="1" applyFill="1" applyBorder="1"/>
    <xf numFmtId="2" fontId="6" fillId="0" borderId="0" xfId="0" applyNumberFormat="1" applyFont="1" applyFill="1" applyBorder="1"/>
    <xf numFmtId="164" fontId="26" fillId="0" borderId="0" xfId="0" applyNumberFormat="1" applyFont="1" applyFill="1" applyBorder="1"/>
    <xf numFmtId="164" fontId="20" fillId="0" borderId="0" xfId="0" applyNumberFormat="1" applyFont="1" applyFill="1" applyBorder="1"/>
    <xf numFmtId="3" fontId="35" fillId="8" borderId="12" xfId="0" applyNumberFormat="1" applyFont="1" applyFill="1" applyBorder="1" applyAlignment="1">
      <alignment horizontal="center" vertical="center"/>
    </xf>
    <xf numFmtId="164" fontId="4" fillId="0" borderId="0" xfId="0" applyNumberFormat="1" applyFont="1" applyFill="1" applyBorder="1"/>
    <xf numFmtId="164" fontId="18" fillId="0" borderId="0" xfId="0" applyNumberFormat="1" applyFont="1" applyFill="1" applyBorder="1"/>
    <xf numFmtId="164" fontId="19" fillId="0" borderId="0" xfId="0" applyNumberFormat="1" applyFont="1" applyFill="1" applyBorder="1"/>
    <xf numFmtId="164" fontId="27" fillId="0" borderId="0" xfId="0" applyNumberFormat="1" applyFont="1" applyFill="1" applyBorder="1"/>
    <xf numFmtId="10" fontId="19" fillId="0" borderId="0" xfId="0" applyNumberFormat="1" applyFont="1" applyFill="1" applyBorder="1" applyAlignment="1">
      <alignment horizontal="center"/>
    </xf>
    <xf numFmtId="164" fontId="20" fillId="0" borderId="0" xfId="0" applyNumberFormat="1" applyFont="1" applyFill="1"/>
    <xf numFmtId="3" fontId="22" fillId="0" borderId="0" xfId="0" applyNumberFormat="1" applyFont="1" applyFill="1" applyAlignment="1">
      <alignment horizontal="right"/>
    </xf>
    <xf numFmtId="3" fontId="0" fillId="0" borderId="0" xfId="0" applyNumberFormat="1" applyFont="1" applyFill="1" applyAlignment="1">
      <alignment horizontal="right"/>
    </xf>
    <xf numFmtId="3" fontId="31" fillId="4" borderId="12" xfId="0" applyNumberFormat="1" applyFont="1" applyFill="1" applyBorder="1" applyAlignment="1">
      <alignment horizontal="center" vertical="center" wrapText="1"/>
    </xf>
    <xf numFmtId="0" fontId="0" fillId="4" borderId="1" xfId="0" applyFont="1" applyFill="1" applyBorder="1" applyAlignment="1">
      <alignment horizontal="center" vertical="center"/>
    </xf>
    <xf numFmtId="0" fontId="31" fillId="4" borderId="2" xfId="0" applyFont="1" applyFill="1" applyBorder="1" applyAlignment="1">
      <alignment horizontal="center" vertical="center"/>
    </xf>
    <xf numFmtId="0" fontId="31" fillId="4" borderId="3" xfId="0" applyFont="1" applyFill="1" applyBorder="1" applyAlignment="1">
      <alignment horizontal="center" vertical="center"/>
    </xf>
    <xf numFmtId="0" fontId="2" fillId="0" borderId="0" xfId="0" applyFont="1" applyAlignment="1">
      <alignment horizontal="left" vertical="center" wrapText="1"/>
    </xf>
    <xf numFmtId="0" fontId="33" fillId="0" borderId="0" xfId="0" applyFont="1" applyAlignment="1">
      <alignment horizontal="left" vertical="center" wrapText="1"/>
    </xf>
    <xf numFmtId="0" fontId="0" fillId="3" borderId="0" xfId="0" applyFont="1" applyFill="1" applyBorder="1" applyAlignment="1">
      <alignment horizontal="left" vertical="center" wrapText="1"/>
    </xf>
    <xf numFmtId="0" fontId="31" fillId="3" borderId="0" xfId="0" applyFont="1" applyFill="1" applyBorder="1" applyAlignment="1">
      <alignment horizontal="left" vertical="center" wrapText="1"/>
    </xf>
    <xf numFmtId="0" fontId="0" fillId="0" borderId="0" xfId="0" applyFont="1" applyFill="1" applyBorder="1" applyAlignment="1">
      <alignment horizontal="left" vertical="center" wrapText="1" indent="1"/>
    </xf>
    <xf numFmtId="0" fontId="35" fillId="0" borderId="0" xfId="0" applyFont="1" applyFill="1" applyBorder="1" applyAlignment="1">
      <alignment horizontal="left" vertical="center" wrapText="1" indent="1"/>
    </xf>
    <xf numFmtId="0" fontId="0" fillId="3" borderId="5" xfId="0" applyFont="1" applyFill="1" applyBorder="1" applyAlignment="1">
      <alignment horizontal="left" vertical="center" wrapText="1"/>
    </xf>
    <xf numFmtId="0" fontId="31" fillId="3" borderId="5" xfId="0" applyFont="1" applyFill="1" applyBorder="1" applyAlignment="1">
      <alignment horizontal="left" vertical="center" wrapText="1"/>
    </xf>
    <xf numFmtId="0" fontId="31" fillId="3" borderId="6" xfId="0" applyFont="1" applyFill="1" applyBorder="1" applyAlignment="1">
      <alignment horizontal="left" vertical="center" wrapText="1"/>
    </xf>
    <xf numFmtId="0" fontId="0" fillId="0" borderId="5" xfId="0" applyFont="1" applyFill="1" applyBorder="1" applyAlignment="1">
      <alignment horizontal="left" vertical="top" wrapText="1" indent="1"/>
    </xf>
    <xf numFmtId="0" fontId="35" fillId="0" borderId="0" xfId="0" applyFont="1" applyFill="1" applyBorder="1" applyAlignment="1">
      <alignment horizontal="left" vertical="top" wrapText="1" indent="1"/>
    </xf>
    <xf numFmtId="0" fontId="35" fillId="0" borderId="10" xfId="0" applyFont="1" applyFill="1" applyBorder="1" applyAlignment="1">
      <alignment horizontal="left" vertical="top" wrapText="1" indent="1"/>
    </xf>
    <xf numFmtId="0" fontId="35" fillId="0" borderId="6" xfId="0" applyFont="1" applyFill="1" applyBorder="1" applyAlignment="1">
      <alignment horizontal="left" vertical="top" wrapText="1" indent="1"/>
    </xf>
    <xf numFmtId="0" fontId="35" fillId="0" borderId="8" xfId="0" applyFont="1" applyFill="1" applyBorder="1" applyAlignment="1">
      <alignment horizontal="left" vertical="top" wrapText="1" indent="1"/>
    </xf>
    <xf numFmtId="0" fontId="35" fillId="0" borderId="11" xfId="0" applyFont="1" applyFill="1" applyBorder="1" applyAlignment="1">
      <alignment horizontal="left" vertical="top" wrapText="1" indent="1"/>
    </xf>
    <xf numFmtId="0" fontId="31" fillId="4" borderId="7" xfId="0" applyFont="1" applyFill="1" applyBorder="1" applyAlignment="1">
      <alignment horizontal="center" vertical="center"/>
    </xf>
    <xf numFmtId="0" fontId="31" fillId="4" borderId="0" xfId="0" applyFont="1" applyFill="1" applyBorder="1" applyAlignment="1">
      <alignment horizontal="center" vertical="center"/>
    </xf>
    <xf numFmtId="0" fontId="31" fillId="4" borderId="8" xfId="0" applyFont="1" applyFill="1" applyBorder="1" applyAlignment="1">
      <alignment horizontal="center" vertical="center"/>
    </xf>
    <xf numFmtId="0" fontId="31" fillId="4" borderId="4" xfId="0" applyFont="1" applyFill="1" applyBorder="1" applyAlignment="1">
      <alignment horizontal="center" vertical="center"/>
    </xf>
    <xf numFmtId="0" fontId="31" fillId="4" borderId="5" xfId="0" applyFont="1" applyFill="1" applyBorder="1" applyAlignment="1">
      <alignment horizontal="center" vertical="center"/>
    </xf>
    <xf numFmtId="0" fontId="31" fillId="4" borderId="6" xfId="0" applyFont="1" applyFill="1" applyBorder="1" applyAlignment="1">
      <alignment horizontal="center" vertical="center"/>
    </xf>
    <xf numFmtId="0" fontId="31" fillId="4" borderId="1" xfId="0" applyFont="1" applyFill="1" applyBorder="1" applyAlignment="1">
      <alignment horizontal="center" vertical="center"/>
    </xf>
    <xf numFmtId="0" fontId="0" fillId="3" borderId="0" xfId="0" quotePrefix="1" applyFont="1" applyFill="1" applyBorder="1" applyAlignment="1">
      <alignment horizontal="left" vertical="center" indent="1"/>
    </xf>
    <xf numFmtId="0" fontId="4" fillId="3" borderId="8" xfId="0" quotePrefix="1" applyFont="1" applyFill="1" applyBorder="1" applyAlignment="1">
      <alignment horizontal="left" vertical="center" indent="1"/>
    </xf>
    <xf numFmtId="0" fontId="0" fillId="3" borderId="5" xfId="0" applyFont="1" applyFill="1" applyBorder="1" applyAlignment="1"/>
    <xf numFmtId="0" fontId="4" fillId="3" borderId="6" xfId="0" applyFont="1" applyFill="1" applyBorder="1" applyAlignment="1"/>
    <xf numFmtId="0" fontId="0" fillId="3" borderId="2" xfId="0" applyFont="1" applyFill="1" applyBorder="1" applyAlignment="1">
      <alignment horizontal="left" vertical="center"/>
    </xf>
    <xf numFmtId="0" fontId="31" fillId="3" borderId="3" xfId="0" applyFont="1" applyFill="1" applyBorder="1" applyAlignment="1">
      <alignment horizontal="left" vertical="center"/>
    </xf>
    <xf numFmtId="0" fontId="0" fillId="3" borderId="2" xfId="0" applyFont="1" applyFill="1" applyBorder="1" applyAlignment="1">
      <alignment horizontal="left" vertical="center" wrapText="1"/>
    </xf>
    <xf numFmtId="0" fontId="31" fillId="3" borderId="2"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1" fillId="4" borderId="1" xfId="0" applyFont="1" applyFill="1" applyBorder="1" applyAlignment="1">
      <alignment horizontal="left" vertical="center"/>
    </xf>
    <xf numFmtId="0" fontId="31" fillId="4" borderId="2" xfId="0" applyFont="1" applyFill="1" applyBorder="1" applyAlignment="1">
      <alignment horizontal="left" vertical="center"/>
    </xf>
    <xf numFmtId="0" fontId="31" fillId="4" borderId="3" xfId="0" applyFont="1" applyFill="1" applyBorder="1" applyAlignment="1">
      <alignment horizontal="left" vertical="center"/>
    </xf>
    <xf numFmtId="0" fontId="1" fillId="0" borderId="5" xfId="0" applyFont="1" applyFill="1" applyBorder="1" applyAlignment="1">
      <alignment horizontal="left" vertical="center" wrapText="1" indent="1"/>
    </xf>
    <xf numFmtId="0" fontId="35" fillId="0" borderId="6" xfId="0" applyFont="1" applyFill="1" applyBorder="1" applyAlignment="1">
      <alignment horizontal="left" vertical="center" wrapText="1" indent="1"/>
    </xf>
    <xf numFmtId="0" fontId="35" fillId="0" borderId="8" xfId="0" applyFont="1" applyFill="1" applyBorder="1" applyAlignment="1">
      <alignment horizontal="left" vertical="center" wrapText="1" indent="1"/>
    </xf>
    <xf numFmtId="0" fontId="35" fillId="0" borderId="10" xfId="0" applyFont="1" applyFill="1" applyBorder="1" applyAlignment="1">
      <alignment horizontal="left" vertical="center" wrapText="1" indent="1"/>
    </xf>
    <xf numFmtId="0" fontId="35" fillId="0" borderId="11" xfId="0" applyFont="1" applyFill="1" applyBorder="1" applyAlignment="1">
      <alignment horizontal="left" vertical="center" wrapText="1" indent="1"/>
    </xf>
    <xf numFmtId="0" fontId="1" fillId="0" borderId="6" xfId="0" applyFont="1" applyFill="1" applyBorder="1" applyAlignment="1">
      <alignment horizontal="left" vertical="center" wrapText="1" indent="1"/>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9" fontId="31" fillId="4" borderId="12" xfId="0" applyNumberFormat="1" applyFont="1" applyFill="1" applyBorder="1" applyAlignment="1">
      <alignment horizontal="center" vertical="center" wrapText="1"/>
    </xf>
    <xf numFmtId="0" fontId="31" fillId="3" borderId="2" xfId="0" applyFont="1" applyFill="1" applyBorder="1" applyAlignment="1">
      <alignment horizontal="left" vertical="center"/>
    </xf>
    <xf numFmtId="0" fontId="0"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3" xfId="0" applyFont="1" applyFill="1" applyBorder="1" applyAlignment="1">
      <alignment horizontal="center" vertical="center"/>
    </xf>
    <xf numFmtId="0" fontId="34" fillId="4" borderId="1" xfId="0" applyFont="1" applyFill="1" applyBorder="1" applyAlignment="1">
      <alignment horizontal="center" vertical="center"/>
    </xf>
    <xf numFmtId="0" fontId="34" fillId="4" borderId="2" xfId="0" applyFont="1" applyFill="1" applyBorder="1" applyAlignment="1">
      <alignment horizontal="center" vertical="center"/>
    </xf>
    <xf numFmtId="0" fontId="34" fillId="4" borderId="3" xfId="0" applyFont="1" applyFill="1" applyBorder="1" applyAlignment="1">
      <alignment horizontal="center" vertical="center"/>
    </xf>
    <xf numFmtId="3" fontId="36" fillId="8" borderId="4" xfId="0" applyNumberFormat="1" applyFont="1" applyFill="1" applyBorder="1" applyAlignment="1">
      <alignment horizontal="center" vertical="center"/>
    </xf>
    <xf numFmtId="3" fontId="36" fillId="8" borderId="5" xfId="0" applyNumberFormat="1" applyFont="1" applyFill="1" applyBorder="1" applyAlignment="1">
      <alignment horizontal="center" vertical="center"/>
    </xf>
    <xf numFmtId="3" fontId="36" fillId="8" borderId="6" xfId="0" applyNumberFormat="1" applyFont="1" applyFill="1" applyBorder="1" applyAlignment="1">
      <alignment horizontal="center" vertical="center"/>
    </xf>
    <xf numFmtId="3" fontId="31" fillId="4" borderId="1" xfId="0" applyNumberFormat="1" applyFont="1" applyFill="1" applyBorder="1" applyAlignment="1">
      <alignment horizontal="center" vertical="center" wrapText="1"/>
    </xf>
    <xf numFmtId="3" fontId="31" fillId="4" borderId="2" xfId="0" applyNumberFormat="1" applyFont="1" applyFill="1" applyBorder="1" applyAlignment="1">
      <alignment horizontal="center" vertical="center" wrapText="1"/>
    </xf>
    <xf numFmtId="3" fontId="31" fillId="4" borderId="3" xfId="0" applyNumberFormat="1" applyFont="1" applyFill="1" applyBorder="1" applyAlignment="1">
      <alignment horizontal="center" vertical="center" wrapText="1"/>
    </xf>
    <xf numFmtId="0" fontId="31" fillId="3" borderId="4" xfId="0" applyFont="1" applyFill="1" applyBorder="1" applyAlignment="1">
      <alignment horizontal="left" vertical="center"/>
    </xf>
    <xf numFmtId="0" fontId="31" fillId="3" borderId="9" xfId="0" applyFont="1" applyFill="1" applyBorder="1" applyAlignment="1">
      <alignment horizontal="left" vertical="center"/>
    </xf>
    <xf numFmtId="9" fontId="36" fillId="8" borderId="4" xfId="0" applyNumberFormat="1" applyFont="1" applyFill="1" applyBorder="1" applyAlignment="1">
      <alignment horizontal="center" vertical="center"/>
    </xf>
    <xf numFmtId="9" fontId="36" fillId="8" borderId="5" xfId="0" applyNumberFormat="1" applyFont="1" applyFill="1" applyBorder="1" applyAlignment="1">
      <alignment horizontal="center" vertical="center"/>
    </xf>
    <xf numFmtId="9" fontId="36" fillId="8" borderId="6" xfId="0" applyNumberFormat="1" applyFont="1" applyFill="1" applyBorder="1" applyAlignment="1">
      <alignment horizontal="center" vertical="center"/>
    </xf>
    <xf numFmtId="0" fontId="31" fillId="3" borderId="10" xfId="0" applyFont="1" applyFill="1" applyBorder="1" applyAlignment="1">
      <alignment horizontal="left" vertical="center" wrapText="1"/>
    </xf>
    <xf numFmtId="0" fontId="31" fillId="3" borderId="11" xfId="0" applyFont="1" applyFill="1" applyBorder="1" applyAlignment="1">
      <alignment horizontal="left" vertical="center" wrapText="1"/>
    </xf>
    <xf numFmtId="1" fontId="36" fillId="8" borderId="4" xfId="0" applyNumberFormat="1" applyFont="1" applyFill="1" applyBorder="1" applyAlignment="1">
      <alignment horizontal="center" vertical="center"/>
    </xf>
    <xf numFmtId="1" fontId="36" fillId="8" borderId="5" xfId="0" applyNumberFormat="1" applyFont="1" applyFill="1" applyBorder="1" applyAlignment="1">
      <alignment horizontal="center" vertical="center"/>
    </xf>
    <xf numFmtId="1" fontId="36" fillId="8" borderId="6" xfId="0" applyNumberFormat="1" applyFont="1" applyFill="1" applyBorder="1" applyAlignment="1">
      <alignment horizontal="center" vertical="center"/>
    </xf>
    <xf numFmtId="0" fontId="0" fillId="3" borderId="6"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12"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0" fillId="3" borderId="4" xfId="0" applyFont="1" applyFill="1" applyBorder="1" applyAlignment="1">
      <alignment horizontal="left" vertical="center"/>
    </xf>
    <xf numFmtId="0" fontId="0" fillId="4" borderId="6" xfId="0" applyFont="1" applyFill="1" applyBorder="1" applyAlignment="1">
      <alignment horizontal="left" vertical="center" wrapText="1" indent="1"/>
    </xf>
    <xf numFmtId="0" fontId="31" fillId="4" borderId="8" xfId="0" applyFont="1" applyFill="1" applyBorder="1" applyAlignment="1">
      <alignment horizontal="left" vertical="center" wrapText="1" indent="1"/>
    </xf>
    <xf numFmtId="0" fontId="31" fillId="4" borderId="11" xfId="0" applyFont="1" applyFill="1" applyBorder="1" applyAlignment="1">
      <alignment horizontal="left" vertical="center" wrapText="1" indent="1"/>
    </xf>
    <xf numFmtId="0" fontId="0" fillId="4" borderId="5" xfId="0" applyFont="1" applyFill="1" applyBorder="1" applyAlignment="1">
      <alignment horizontal="left" vertical="center" wrapText="1" indent="1"/>
    </xf>
    <xf numFmtId="0" fontId="31" fillId="4" borderId="6" xfId="0" applyFont="1" applyFill="1" applyBorder="1" applyAlignment="1">
      <alignment horizontal="left" vertical="center" wrapText="1" indent="1"/>
    </xf>
    <xf numFmtId="0" fontId="31" fillId="4" borderId="0" xfId="0" applyFont="1" applyFill="1" applyBorder="1" applyAlignment="1">
      <alignment horizontal="left" vertical="center" wrapText="1" indent="1"/>
    </xf>
    <xf numFmtId="0" fontId="31" fillId="4" borderId="10" xfId="0" applyFont="1" applyFill="1" applyBorder="1" applyAlignment="1">
      <alignment horizontal="left" vertical="center" wrapText="1" indent="1"/>
    </xf>
    <xf numFmtId="0" fontId="31" fillId="4" borderId="9" xfId="0" applyFont="1" applyFill="1" applyBorder="1" applyAlignment="1">
      <alignment horizontal="center" vertical="center"/>
    </xf>
    <xf numFmtId="0" fontId="31" fillId="4" borderId="10" xfId="0" applyFont="1" applyFill="1" applyBorder="1" applyAlignment="1">
      <alignment horizontal="center" vertical="center"/>
    </xf>
    <xf numFmtId="0" fontId="31" fillId="4" borderId="11" xfId="0" applyFont="1" applyFill="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0" fillId="0" borderId="0" xfId="0" applyFont="1" applyAlignment="1">
      <alignment horizontal="left" vertical="center" wrapText="1"/>
    </xf>
    <xf numFmtId="0" fontId="31" fillId="0" borderId="0" xfId="0" applyFont="1" applyAlignment="1">
      <alignment horizontal="left" vertical="center" wrapText="1"/>
    </xf>
    <xf numFmtId="0" fontId="32" fillId="2" borderId="12" xfId="0" applyFont="1" applyFill="1" applyBorder="1" applyAlignment="1">
      <alignment horizontal="center" vertical="center"/>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0" fillId="0" borderId="0"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11" xfId="0" applyFont="1" applyBorder="1" applyAlignment="1">
      <alignment horizontal="left" vertical="center" wrapText="1" indent="1"/>
    </xf>
    <xf numFmtId="0" fontId="0" fillId="0" borderId="5"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0" fillId="3" borderId="10" xfId="0" quotePrefix="1" applyFont="1" applyFill="1" applyBorder="1" applyAlignment="1">
      <alignment horizontal="left" vertical="center" indent="1"/>
    </xf>
    <xf numFmtId="0" fontId="4" fillId="3" borderId="11" xfId="0" quotePrefix="1" applyFont="1" applyFill="1" applyBorder="1" applyAlignment="1">
      <alignment horizontal="left" vertical="center" indent="1"/>
    </xf>
    <xf numFmtId="10" fontId="31" fillId="4" borderId="4" xfId="0" applyNumberFormat="1" applyFont="1" applyFill="1" applyBorder="1" applyAlignment="1">
      <alignment horizontal="center" vertical="center"/>
    </xf>
    <xf numFmtId="10" fontId="31" fillId="4" borderId="5" xfId="0" applyNumberFormat="1" applyFont="1" applyFill="1" applyBorder="1" applyAlignment="1">
      <alignment horizontal="center" vertical="center"/>
    </xf>
    <xf numFmtId="10" fontId="31" fillId="4" borderId="6" xfId="0" applyNumberFormat="1" applyFont="1" applyFill="1" applyBorder="1" applyAlignment="1">
      <alignment horizontal="center" vertical="center"/>
    </xf>
    <xf numFmtId="0" fontId="0" fillId="3" borderId="3" xfId="0" applyFont="1" applyFill="1" applyBorder="1" applyAlignment="1">
      <alignment horizontal="left" vertical="center" wrapText="1"/>
    </xf>
    <xf numFmtId="3" fontId="36" fillId="8" borderId="1" xfId="0" applyNumberFormat="1" applyFont="1" applyFill="1" applyBorder="1" applyAlignment="1">
      <alignment horizontal="center" vertical="center" wrapText="1"/>
    </xf>
    <xf numFmtId="3" fontId="36" fillId="8" borderId="2" xfId="0" applyNumberFormat="1" applyFont="1" applyFill="1" applyBorder="1" applyAlignment="1">
      <alignment horizontal="center" vertical="center" wrapText="1"/>
    </xf>
    <xf numFmtId="3" fontId="36" fillId="8" borderId="3" xfId="0" applyNumberFormat="1" applyFont="1" applyFill="1" applyBorder="1" applyAlignment="1">
      <alignment horizontal="center" vertical="center" wrapText="1"/>
    </xf>
    <xf numFmtId="0" fontId="0" fillId="3" borderId="5" xfId="0" applyFont="1" applyFill="1" applyBorder="1" applyAlignment="1">
      <alignment horizontal="left" vertical="center"/>
    </xf>
    <xf numFmtId="0" fontId="31" fillId="3" borderId="6" xfId="0" applyFont="1" applyFill="1" applyBorder="1" applyAlignment="1">
      <alignment horizontal="left" vertical="center"/>
    </xf>
    <xf numFmtId="0" fontId="31" fillId="3" borderId="10" xfId="0" applyFont="1" applyFill="1" applyBorder="1" applyAlignment="1">
      <alignment horizontal="left" vertical="center"/>
    </xf>
    <xf numFmtId="0" fontId="31" fillId="3" borderId="11" xfId="0" applyFont="1" applyFill="1" applyBorder="1" applyAlignment="1">
      <alignment horizontal="left" vertical="center"/>
    </xf>
    <xf numFmtId="1" fontId="35" fillId="4" borderId="1" xfId="0" applyNumberFormat="1" applyFont="1" applyFill="1" applyBorder="1" applyAlignment="1">
      <alignment horizontal="center" vertical="center" wrapText="1"/>
    </xf>
    <xf numFmtId="1" fontId="35" fillId="4" borderId="2" xfId="0" applyNumberFormat="1" applyFont="1" applyFill="1" applyBorder="1" applyAlignment="1">
      <alignment horizontal="center" vertical="center" wrapText="1"/>
    </xf>
    <xf numFmtId="1" fontId="35" fillId="4" borderId="3" xfId="0" applyNumberFormat="1" applyFont="1" applyFill="1" applyBorder="1" applyAlignment="1">
      <alignment horizontal="center" vertical="center" wrapText="1"/>
    </xf>
    <xf numFmtId="3" fontId="14" fillId="8" borderId="1" xfId="0" applyNumberFormat="1" applyFont="1" applyFill="1" applyBorder="1" applyAlignment="1">
      <alignment horizontal="center" vertical="center" wrapText="1"/>
    </xf>
    <xf numFmtId="3" fontId="14" fillId="8" borderId="2" xfId="0" applyNumberFormat="1" applyFont="1" applyFill="1" applyBorder="1" applyAlignment="1">
      <alignment horizontal="center" vertical="center" wrapText="1"/>
    </xf>
    <xf numFmtId="3" fontId="14" fillId="8" borderId="3" xfId="0" applyNumberFormat="1" applyFont="1" applyFill="1" applyBorder="1" applyAlignment="1">
      <alignment horizontal="center" vertical="center" wrapText="1"/>
    </xf>
    <xf numFmtId="0" fontId="0" fillId="0" borderId="13" xfId="0" applyFont="1" applyFill="1" applyBorder="1" applyAlignment="1">
      <alignment horizontal="center"/>
    </xf>
    <xf numFmtId="0" fontId="0" fillId="0" borderId="21" xfId="0" applyFont="1" applyFill="1" applyBorder="1" applyAlignment="1">
      <alignment horizontal="center"/>
    </xf>
    <xf numFmtId="0" fontId="0" fillId="0" borderId="17" xfId="0" applyFont="1" applyFill="1" applyBorder="1" applyAlignment="1">
      <alignment horizontal="center"/>
    </xf>
    <xf numFmtId="0" fontId="0" fillId="0" borderId="0" xfId="0" applyFont="1" applyBorder="1" applyAlignment="1">
      <alignment horizontal="center"/>
    </xf>
    <xf numFmtId="0" fontId="0" fillId="0" borderId="10" xfId="0" applyFont="1" applyBorder="1" applyAlignment="1">
      <alignment horizontal="center"/>
    </xf>
    <xf numFmtId="0" fontId="0" fillId="0" borderId="0" xfId="0" applyFont="1" applyBorder="1" applyAlignment="1">
      <alignment horizontal="center" wrapText="1"/>
    </xf>
    <xf numFmtId="0" fontId="0" fillId="0" borderId="10" xfId="0" applyFont="1" applyBorder="1" applyAlignment="1">
      <alignment horizontal="center" wrapText="1"/>
    </xf>
    <xf numFmtId="0" fontId="0" fillId="0" borderId="0" xfId="0" applyFont="1" applyBorder="1" applyAlignment="1">
      <alignment horizontal="left" vertical="top" wrapText="1"/>
    </xf>
    <xf numFmtId="0" fontId="19" fillId="0" borderId="10" xfId="0" applyFont="1" applyBorder="1" applyAlignment="1">
      <alignment horizontal="left" vertical="top" wrapText="1"/>
    </xf>
    <xf numFmtId="0" fontId="11" fillId="5" borderId="15" xfId="0" applyFont="1" applyFill="1" applyBorder="1" applyAlignment="1">
      <alignment horizontal="center"/>
    </xf>
    <xf numFmtId="0" fontId="11" fillId="9" borderId="14" xfId="0" applyFont="1" applyFill="1" applyBorder="1" applyAlignment="1">
      <alignment horizontal="center"/>
    </xf>
    <xf numFmtId="0" fontId="11" fillId="9" borderId="15" xfId="0" applyFont="1" applyFill="1" applyBorder="1" applyAlignment="1">
      <alignment horizontal="center"/>
    </xf>
    <xf numFmtId="1" fontId="2" fillId="0" borderId="10" xfId="0" applyNumberFormat="1" applyFont="1" applyBorder="1" applyAlignment="1">
      <alignment horizontal="center"/>
    </xf>
    <xf numFmtId="1" fontId="22" fillId="0" borderId="10" xfId="0" applyNumberFormat="1" applyFont="1" applyBorder="1" applyAlignment="1">
      <alignment horizontal="center"/>
    </xf>
    <xf numFmtId="0" fontId="25" fillId="5" borderId="27" xfId="0" applyFont="1" applyFill="1" applyBorder="1" applyAlignment="1">
      <alignment horizontal="center"/>
    </xf>
    <xf numFmtId="0" fontId="25" fillId="9" borderId="26" xfId="0" applyFont="1" applyFill="1" applyBorder="1" applyAlignment="1">
      <alignment horizontal="center"/>
    </xf>
    <xf numFmtId="0" fontId="25" fillId="9" borderId="27" xfId="0" applyFont="1" applyFill="1" applyBorder="1" applyAlignment="1">
      <alignment horizontal="center"/>
    </xf>
  </cellXfs>
  <cellStyles count="1">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1167849</xdr:colOff>
      <xdr:row>0</xdr:row>
      <xdr:rowOff>24847</xdr:rowOff>
    </xdr:from>
    <xdr:to>
      <xdr:col>7</xdr:col>
      <xdr:colOff>740964</xdr:colOff>
      <xdr:row>1</xdr:row>
      <xdr:rowOff>2843</xdr:rowOff>
    </xdr:to>
    <xdr:pic>
      <xdr:nvPicPr>
        <xdr:cNvPr id="3" name="Obraz 2">
          <a:extLst>
            <a:ext uri="{FF2B5EF4-FFF2-40B4-BE49-F238E27FC236}">
              <a16:creationId xmlns:a16="http://schemas.microsoft.com/office/drawing/2014/main" id="{F615AEB5-7EBD-4DEE-BE0F-C64C29580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0153" y="24847"/>
          <a:ext cx="5623892" cy="607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47629</xdr:colOff>
      <xdr:row>95</xdr:row>
      <xdr:rowOff>95249</xdr:rowOff>
    </xdr:from>
    <xdr:to>
      <xdr:col>2</xdr:col>
      <xdr:colOff>752638</xdr:colOff>
      <xdr:row>99</xdr:row>
      <xdr:rowOff>151855</xdr:rowOff>
    </xdr:to>
    <xdr:pic>
      <xdr:nvPicPr>
        <xdr:cNvPr id="3" name="Obraz 2">
          <a:extLst>
            <a:ext uri="{FF2B5EF4-FFF2-40B4-BE49-F238E27FC236}">
              <a16:creationId xmlns:a16="http://schemas.microsoft.com/office/drawing/2014/main" id="{F218BC02-EFBE-4A91-A912-8E0FF1F5FA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92" y="18776155"/>
          <a:ext cx="7358062" cy="7947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44823</xdr:colOff>
      <xdr:row>128</xdr:row>
      <xdr:rowOff>128568</xdr:rowOff>
    </xdr:from>
    <xdr:to>
      <xdr:col>2</xdr:col>
      <xdr:colOff>706194</xdr:colOff>
      <xdr:row>132</xdr:row>
      <xdr:rowOff>171625</xdr:rowOff>
    </xdr:to>
    <xdr:pic>
      <xdr:nvPicPr>
        <xdr:cNvPr id="3" name="Obraz 2">
          <a:extLst>
            <a:ext uri="{FF2B5EF4-FFF2-40B4-BE49-F238E27FC236}">
              <a16:creationId xmlns:a16="http://schemas.microsoft.com/office/drawing/2014/main" id="{6488E41D-7C1B-4556-8ADB-6103A29A2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882" y="25980539"/>
          <a:ext cx="7104529" cy="7674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51"/>
  <sheetViews>
    <sheetView showGridLines="0" view="pageBreakPreview" zoomScale="85" zoomScaleNormal="100" zoomScaleSheetLayoutView="85" workbookViewId="0"/>
  </sheetViews>
  <sheetFormatPr defaultColWidth="9.08984375" defaultRowHeight="14.5" x14ac:dyDescent="0.35"/>
  <cols>
    <col min="1" max="1" width="1.6328125" style="159" customWidth="1"/>
    <col min="2" max="2" width="6.6328125" style="159" customWidth="1"/>
    <col min="3" max="3" width="2.36328125" style="159" customWidth="1"/>
    <col min="4" max="4" width="59.54296875" style="159" customWidth="1"/>
    <col min="5" max="5" width="6.6328125" style="160" customWidth="1"/>
    <col min="6" max="6" width="2.36328125" style="160" customWidth="1"/>
    <col min="7" max="7" width="22.36328125" style="159" customWidth="1"/>
    <col min="8" max="8" width="31" style="159" customWidth="1"/>
    <col min="9" max="9" width="1.6328125" style="159" customWidth="1"/>
    <col min="10" max="11" width="9.08984375" style="159"/>
    <col min="12" max="12" width="46.453125" style="159" customWidth="1"/>
    <col min="13" max="13" width="9.08984375" style="159"/>
    <col min="14" max="14" width="41.90625" style="159" customWidth="1"/>
    <col min="15" max="16384" width="9.08984375" style="159"/>
  </cols>
  <sheetData>
    <row r="1" spans="2:17" ht="50" customHeight="1" x14ac:dyDescent="0.35"/>
    <row r="2" spans="2:17" ht="20" customHeight="1" x14ac:dyDescent="0.35">
      <c r="B2" s="380" t="s">
        <v>124</v>
      </c>
      <c r="C2" s="380"/>
      <c r="D2" s="380"/>
      <c r="E2" s="380"/>
      <c r="F2" s="380"/>
      <c r="G2" s="380"/>
      <c r="H2" s="380"/>
      <c r="L2" s="58"/>
    </row>
    <row r="3" spans="2:17" ht="5" customHeight="1" x14ac:dyDescent="0.35"/>
    <row r="4" spans="2:17" ht="20" customHeight="1" x14ac:dyDescent="0.35">
      <c r="B4" s="378" t="s">
        <v>189</v>
      </c>
      <c r="C4" s="379"/>
      <c r="D4" s="379"/>
      <c r="E4" s="379"/>
      <c r="F4" s="379"/>
      <c r="G4" s="379"/>
      <c r="H4" s="379"/>
      <c r="K4" s="58"/>
    </row>
    <row r="5" spans="2:17" ht="20" customHeight="1" x14ac:dyDescent="0.35">
      <c r="B5" s="379"/>
      <c r="C5" s="379"/>
      <c r="D5" s="379"/>
      <c r="E5" s="379"/>
      <c r="F5" s="379"/>
      <c r="G5" s="379"/>
      <c r="H5" s="379"/>
    </row>
    <row r="6" spans="2:17" ht="20" customHeight="1" x14ac:dyDescent="0.35">
      <c r="B6" s="379"/>
      <c r="C6" s="379"/>
      <c r="D6" s="379"/>
      <c r="E6" s="379"/>
      <c r="F6" s="379"/>
      <c r="G6" s="379"/>
      <c r="H6" s="379"/>
    </row>
    <row r="7" spans="2:17" ht="20" customHeight="1" x14ac:dyDescent="0.35">
      <c r="B7" s="379"/>
      <c r="C7" s="379"/>
      <c r="D7" s="379"/>
      <c r="E7" s="379"/>
      <c r="F7" s="379"/>
      <c r="G7" s="379"/>
      <c r="H7" s="379"/>
    </row>
    <row r="8" spans="2:17" ht="20" customHeight="1" x14ac:dyDescent="0.35">
      <c r="B8" s="379"/>
      <c r="C8" s="379"/>
      <c r="D8" s="379"/>
      <c r="E8" s="379"/>
      <c r="F8" s="379"/>
      <c r="G8" s="379"/>
      <c r="H8" s="379"/>
    </row>
    <row r="9" spans="2:17" ht="20" customHeight="1" x14ac:dyDescent="0.35">
      <c r="B9" s="379"/>
      <c r="C9" s="379"/>
      <c r="D9" s="379"/>
      <c r="E9" s="379"/>
      <c r="F9" s="379"/>
      <c r="G9" s="379"/>
      <c r="H9" s="379"/>
    </row>
    <row r="10" spans="2:17" ht="20" customHeight="1" x14ac:dyDescent="0.35">
      <c r="B10" s="379"/>
      <c r="C10" s="379"/>
      <c r="D10" s="379"/>
      <c r="E10" s="379"/>
      <c r="F10" s="379"/>
      <c r="G10" s="379"/>
      <c r="H10" s="379"/>
      <c r="K10" s="58"/>
    </row>
    <row r="11" spans="2:17" ht="20" customHeight="1" x14ac:dyDescent="0.35">
      <c r="B11" s="379"/>
      <c r="C11" s="379"/>
      <c r="D11" s="379"/>
      <c r="E11" s="379"/>
      <c r="F11" s="379"/>
      <c r="G11" s="379"/>
      <c r="H11" s="379"/>
    </row>
    <row r="12" spans="2:17" s="161" customFormat="1" ht="20" customHeight="1" x14ac:dyDescent="0.35">
      <c r="B12" s="379"/>
      <c r="C12" s="379"/>
      <c r="D12" s="379"/>
      <c r="E12" s="379"/>
      <c r="F12" s="379"/>
      <c r="G12" s="379"/>
      <c r="H12" s="379"/>
    </row>
    <row r="13" spans="2:17" s="161" customFormat="1" ht="48.75" customHeight="1" x14ac:dyDescent="0.35">
      <c r="B13" s="379"/>
      <c r="C13" s="379"/>
      <c r="D13" s="379"/>
      <c r="E13" s="379"/>
      <c r="F13" s="379"/>
      <c r="G13" s="379"/>
      <c r="H13" s="379"/>
    </row>
    <row r="14" spans="2:17" s="161" customFormat="1" ht="35.25" customHeight="1" x14ac:dyDescent="0.35">
      <c r="B14" s="292" t="s">
        <v>190</v>
      </c>
      <c r="C14" s="293"/>
      <c r="D14" s="293"/>
      <c r="E14" s="293"/>
      <c r="F14" s="293"/>
      <c r="G14" s="293"/>
      <c r="H14" s="293"/>
      <c r="K14" s="292"/>
      <c r="L14" s="293"/>
      <c r="M14" s="293"/>
      <c r="N14" s="293"/>
      <c r="O14" s="293"/>
      <c r="P14" s="293"/>
      <c r="Q14" s="293"/>
    </row>
    <row r="15" spans="2:17" ht="5" customHeight="1" x14ac:dyDescent="0.35"/>
    <row r="16" spans="2:17" ht="20" customHeight="1" x14ac:dyDescent="0.35">
      <c r="B16" s="375" t="s">
        <v>125</v>
      </c>
      <c r="C16" s="376"/>
      <c r="D16" s="376"/>
      <c r="E16" s="376"/>
      <c r="F16" s="376"/>
      <c r="G16" s="376"/>
      <c r="H16" s="377"/>
    </row>
    <row r="17" spans="2:11" ht="5" customHeight="1" x14ac:dyDescent="0.35"/>
    <row r="18" spans="2:11" s="163" customFormat="1" ht="20" customHeight="1" x14ac:dyDescent="0.35">
      <c r="B18" s="162" t="s">
        <v>0</v>
      </c>
      <c r="C18" s="320" t="s">
        <v>126</v>
      </c>
      <c r="D18" s="321"/>
      <c r="E18" s="321"/>
      <c r="F18" s="321"/>
      <c r="G18" s="321"/>
      <c r="H18" s="322"/>
    </row>
    <row r="19" spans="2:11" s="163" customFormat="1" ht="20" customHeight="1" x14ac:dyDescent="0.35">
      <c r="B19" s="381" t="s">
        <v>18</v>
      </c>
      <c r="C19" s="382"/>
      <c r="D19" s="382"/>
      <c r="E19" s="382"/>
      <c r="F19" s="382"/>
      <c r="G19" s="382"/>
      <c r="H19" s="383"/>
    </row>
    <row r="20" spans="2:11" s="163" customFormat="1" ht="20" customHeight="1" x14ac:dyDescent="0.35">
      <c r="B20" s="162" t="s">
        <v>1</v>
      </c>
      <c r="C20" s="320" t="s">
        <v>127</v>
      </c>
      <c r="D20" s="321"/>
      <c r="E20" s="321"/>
      <c r="F20" s="321"/>
      <c r="G20" s="321"/>
      <c r="H20" s="322"/>
      <c r="J20" s="234"/>
    </row>
    <row r="21" spans="2:11" s="163" customFormat="1" ht="10.25" customHeight="1" x14ac:dyDescent="0.35">
      <c r="B21" s="164"/>
      <c r="C21" s="165"/>
      <c r="D21" s="365" t="s">
        <v>191</v>
      </c>
      <c r="E21" s="166"/>
      <c r="F21" s="167"/>
      <c r="G21" s="368" t="s">
        <v>58</v>
      </c>
      <c r="H21" s="369"/>
    </row>
    <row r="22" spans="2:11" s="163" customFormat="1" ht="10.25" customHeight="1" x14ac:dyDescent="0.35">
      <c r="B22" s="168"/>
      <c r="C22" s="169"/>
      <c r="D22" s="366"/>
      <c r="E22" s="170"/>
      <c r="F22" s="171"/>
      <c r="G22" s="370"/>
      <c r="H22" s="366"/>
      <c r="K22" s="234"/>
    </row>
    <row r="23" spans="2:11" s="163" customFormat="1" ht="10.25" customHeight="1" x14ac:dyDescent="0.35">
      <c r="B23" s="172"/>
      <c r="C23" s="173"/>
      <c r="D23" s="367"/>
      <c r="E23" s="174"/>
      <c r="F23" s="175"/>
      <c r="G23" s="371"/>
      <c r="H23" s="367"/>
    </row>
    <row r="24" spans="2:11" s="163" customFormat="1" ht="20" customHeight="1" x14ac:dyDescent="0.35">
      <c r="B24" s="162" t="s">
        <v>2</v>
      </c>
      <c r="C24" s="320" t="s">
        <v>128</v>
      </c>
      <c r="D24" s="321"/>
      <c r="E24" s="321"/>
      <c r="F24" s="321"/>
      <c r="G24" s="321"/>
      <c r="H24" s="322"/>
    </row>
    <row r="25" spans="2:11" s="163" customFormat="1" ht="20" customHeight="1" x14ac:dyDescent="0.35">
      <c r="B25" s="381"/>
      <c r="C25" s="382"/>
      <c r="D25" s="382"/>
      <c r="E25" s="382"/>
      <c r="F25" s="382"/>
      <c r="G25" s="382"/>
      <c r="H25" s="383"/>
    </row>
    <row r="26" spans="2:11" s="163" customFormat="1" ht="20" customHeight="1" x14ac:dyDescent="0.35">
      <c r="B26" s="162" t="s">
        <v>3</v>
      </c>
      <c r="C26" s="320" t="s">
        <v>192</v>
      </c>
      <c r="D26" s="321"/>
      <c r="E26" s="321"/>
      <c r="F26" s="321"/>
      <c r="G26" s="321"/>
      <c r="H26" s="322"/>
      <c r="J26" s="234"/>
      <c r="K26" s="234"/>
    </row>
    <row r="27" spans="2:11" s="163" customFormat="1" ht="15" customHeight="1" x14ac:dyDescent="0.35">
      <c r="B27" s="176"/>
      <c r="C27" s="177"/>
      <c r="D27" s="389" t="s">
        <v>162</v>
      </c>
      <c r="E27" s="390"/>
      <c r="F27" s="390"/>
      <c r="G27" s="390"/>
      <c r="H27" s="391"/>
    </row>
    <row r="28" spans="2:11" s="163" customFormat="1" ht="9.75" customHeight="1" x14ac:dyDescent="0.35">
      <c r="B28" s="178"/>
      <c r="C28" s="169"/>
      <c r="D28" s="385"/>
      <c r="E28" s="385"/>
      <c r="F28" s="385"/>
      <c r="G28" s="385"/>
      <c r="H28" s="386"/>
    </row>
    <row r="29" spans="2:11" s="163" customFormat="1" ht="15" customHeight="1" x14ac:dyDescent="0.35">
      <c r="B29" s="178"/>
      <c r="C29" s="179"/>
      <c r="D29" s="385"/>
      <c r="E29" s="385"/>
      <c r="F29" s="385"/>
      <c r="G29" s="385"/>
      <c r="H29" s="386"/>
    </row>
    <row r="30" spans="2:11" s="163" customFormat="1" ht="15" customHeight="1" x14ac:dyDescent="0.35">
      <c r="B30" s="178"/>
      <c r="C30" s="179"/>
      <c r="D30" s="384" t="s">
        <v>163</v>
      </c>
      <c r="E30" s="385"/>
      <c r="F30" s="385"/>
      <c r="G30" s="385"/>
      <c r="H30" s="386"/>
    </row>
    <row r="31" spans="2:11" s="163" customFormat="1" ht="10.25" customHeight="1" x14ac:dyDescent="0.35">
      <c r="B31" s="178"/>
      <c r="C31" s="169"/>
      <c r="D31" s="385"/>
      <c r="E31" s="385"/>
      <c r="F31" s="385"/>
      <c r="G31" s="385"/>
      <c r="H31" s="386"/>
    </row>
    <row r="32" spans="2:11" s="163" customFormat="1" ht="15" customHeight="1" x14ac:dyDescent="0.35">
      <c r="B32" s="178"/>
      <c r="C32" s="179"/>
      <c r="D32" s="385"/>
      <c r="E32" s="385"/>
      <c r="F32" s="385"/>
      <c r="G32" s="385"/>
      <c r="H32" s="386"/>
    </row>
    <row r="33" spans="2:17" s="163" customFormat="1" ht="15" customHeight="1" x14ac:dyDescent="0.35">
      <c r="B33" s="178"/>
      <c r="C33" s="179"/>
      <c r="D33" s="384" t="s">
        <v>164</v>
      </c>
      <c r="E33" s="385"/>
      <c r="F33" s="385"/>
      <c r="G33" s="385"/>
      <c r="H33" s="386"/>
    </row>
    <row r="34" spans="2:17" s="163" customFormat="1" ht="10.25" customHeight="1" x14ac:dyDescent="0.35">
      <c r="B34" s="168"/>
      <c r="C34" s="169"/>
      <c r="D34" s="385"/>
      <c r="E34" s="385"/>
      <c r="F34" s="385"/>
      <c r="G34" s="385"/>
      <c r="H34" s="386"/>
    </row>
    <row r="35" spans="2:17" s="163" customFormat="1" ht="25.25" customHeight="1" x14ac:dyDescent="0.35">
      <c r="B35" s="172"/>
      <c r="C35" s="173"/>
      <c r="D35" s="387"/>
      <c r="E35" s="387"/>
      <c r="F35" s="387"/>
      <c r="G35" s="387"/>
      <c r="H35" s="388"/>
    </row>
    <row r="36" spans="2:17" s="163" customFormat="1" ht="48" customHeight="1" x14ac:dyDescent="0.35">
      <c r="B36" s="162" t="s">
        <v>4</v>
      </c>
      <c r="C36" s="320" t="s">
        <v>165</v>
      </c>
      <c r="D36" s="321"/>
      <c r="E36" s="321"/>
      <c r="F36" s="321"/>
      <c r="G36" s="321"/>
      <c r="H36" s="322"/>
      <c r="K36" s="234"/>
    </row>
    <row r="37" spans="2:17" s="163" customFormat="1" ht="20" customHeight="1" x14ac:dyDescent="0.35">
      <c r="B37" s="381"/>
      <c r="C37" s="382"/>
      <c r="D37" s="382"/>
      <c r="E37" s="382"/>
      <c r="F37" s="382"/>
      <c r="G37" s="382"/>
      <c r="H37" s="383"/>
    </row>
    <row r="38" spans="2:17" s="163" customFormat="1" ht="20" customHeight="1" x14ac:dyDescent="0.35">
      <c r="B38" s="162" t="s">
        <v>5</v>
      </c>
      <c r="C38" s="320" t="s">
        <v>130</v>
      </c>
      <c r="D38" s="321"/>
      <c r="E38" s="321"/>
      <c r="F38" s="321"/>
      <c r="G38" s="321"/>
      <c r="H38" s="322"/>
      <c r="J38" s="234"/>
    </row>
    <row r="39" spans="2:17" s="163" customFormat="1" ht="10.25" customHeight="1" x14ac:dyDescent="0.35">
      <c r="B39" s="164"/>
      <c r="C39" s="165"/>
      <c r="D39" s="365" t="s">
        <v>166</v>
      </c>
      <c r="E39" s="166"/>
      <c r="F39" s="167"/>
      <c r="G39" s="368" t="s">
        <v>129</v>
      </c>
      <c r="H39" s="369"/>
    </row>
    <row r="40" spans="2:17" s="163" customFormat="1" ht="10.25" customHeight="1" x14ac:dyDescent="0.35">
      <c r="B40" s="168"/>
      <c r="C40" s="169"/>
      <c r="D40" s="366"/>
      <c r="E40" s="170"/>
      <c r="F40" s="171"/>
      <c r="G40" s="370"/>
      <c r="H40" s="366"/>
      <c r="K40" s="234"/>
    </row>
    <row r="41" spans="2:17" s="163" customFormat="1" ht="10.25" customHeight="1" x14ac:dyDescent="0.35">
      <c r="B41" s="172"/>
      <c r="C41" s="173"/>
      <c r="D41" s="367"/>
      <c r="E41" s="174"/>
      <c r="F41" s="175"/>
      <c r="G41" s="371"/>
      <c r="H41" s="367"/>
      <c r="M41" s="180"/>
    </row>
    <row r="42" spans="2:17" s="163" customFormat="1" ht="43.5" customHeight="1" x14ac:dyDescent="0.35">
      <c r="B42" s="162" t="s">
        <v>31</v>
      </c>
      <c r="C42" s="320" t="s">
        <v>193</v>
      </c>
      <c r="D42" s="322"/>
      <c r="E42" s="323"/>
      <c r="F42" s="324"/>
      <c r="G42" s="324"/>
      <c r="H42" s="325"/>
      <c r="K42" s="294"/>
      <c r="L42" s="295"/>
      <c r="M42" s="207"/>
      <c r="N42" s="207"/>
      <c r="O42" s="207"/>
      <c r="P42" s="207"/>
      <c r="Q42" s="207"/>
    </row>
    <row r="43" spans="2:17" s="163" customFormat="1" ht="39.75" customHeight="1" x14ac:dyDescent="0.35">
      <c r="B43" s="181" t="s">
        <v>6</v>
      </c>
      <c r="C43" s="298" t="s">
        <v>131</v>
      </c>
      <c r="D43" s="299"/>
      <c r="E43" s="299"/>
      <c r="F43" s="299"/>
      <c r="G43" s="299"/>
      <c r="H43" s="300"/>
      <c r="K43" s="207"/>
      <c r="L43" s="295"/>
      <c r="M43" s="295"/>
      <c r="N43" s="295"/>
      <c r="O43" s="295"/>
      <c r="P43" s="295"/>
      <c r="Q43" s="295"/>
    </row>
    <row r="44" spans="2:17" s="163" customFormat="1" ht="15" customHeight="1" x14ac:dyDescent="0.35">
      <c r="B44" s="164"/>
      <c r="C44" s="167"/>
      <c r="D44" s="301" t="s">
        <v>194</v>
      </c>
      <c r="E44" s="164"/>
      <c r="F44" s="167"/>
      <c r="G44" s="301" t="s">
        <v>195</v>
      </c>
      <c r="H44" s="304"/>
      <c r="K44" s="207"/>
      <c r="L44" s="207"/>
      <c r="M44" s="296"/>
      <c r="N44" s="297"/>
      <c r="O44" s="207"/>
      <c r="P44" s="207"/>
      <c r="Q44" s="207"/>
    </row>
    <row r="45" spans="2:17" s="163" customFormat="1" ht="10.5" customHeight="1" x14ac:dyDescent="0.35">
      <c r="B45" s="170"/>
      <c r="C45" s="182"/>
      <c r="D45" s="302"/>
      <c r="E45" s="170"/>
      <c r="F45" s="182"/>
      <c r="G45" s="302"/>
      <c r="H45" s="305"/>
      <c r="K45" s="238"/>
      <c r="L45" s="207"/>
      <c r="M45" s="297"/>
      <c r="N45" s="297"/>
      <c r="O45" s="207"/>
      <c r="P45" s="207"/>
      <c r="Q45" s="207"/>
    </row>
    <row r="46" spans="2:17" s="163" customFormat="1" ht="66" customHeight="1" x14ac:dyDescent="0.35">
      <c r="B46" s="174"/>
      <c r="C46" s="183"/>
      <c r="D46" s="303"/>
      <c r="E46" s="174"/>
      <c r="F46" s="183"/>
      <c r="G46" s="303"/>
      <c r="H46" s="306"/>
      <c r="K46" s="238"/>
      <c r="L46" s="207"/>
      <c r="M46" s="297"/>
      <c r="N46" s="297"/>
      <c r="O46" s="207"/>
      <c r="P46" s="207"/>
      <c r="Q46" s="207"/>
    </row>
    <row r="47" spans="2:17" s="163" customFormat="1" ht="20" customHeight="1" x14ac:dyDescent="0.35">
      <c r="B47" s="162" t="s">
        <v>32</v>
      </c>
      <c r="C47" s="320" t="s">
        <v>167</v>
      </c>
      <c r="D47" s="321"/>
      <c r="E47" s="321"/>
      <c r="F47" s="321"/>
      <c r="G47" s="321"/>
      <c r="H47" s="322"/>
      <c r="J47" s="234"/>
      <c r="K47" s="238"/>
      <c r="L47" s="207"/>
      <c r="M47" s="207"/>
      <c r="N47" s="207"/>
      <c r="O47" s="207"/>
      <c r="P47" s="207"/>
      <c r="Q47" s="207"/>
    </row>
    <row r="48" spans="2:17" s="188" customFormat="1" ht="58.25" customHeight="1" x14ac:dyDescent="0.35">
      <c r="B48" s="184"/>
      <c r="C48" s="185"/>
      <c r="D48" s="331" t="s">
        <v>196</v>
      </c>
      <c r="E48" s="186"/>
      <c r="F48" s="187"/>
      <c r="G48" s="326" t="s">
        <v>197</v>
      </c>
      <c r="H48" s="327"/>
      <c r="K48" s="235"/>
      <c r="L48" s="235"/>
    </row>
    <row r="49" spans="2:17" s="180" customFormat="1" ht="10.25" customHeight="1" x14ac:dyDescent="0.35">
      <c r="B49" s="189"/>
      <c r="C49" s="190"/>
      <c r="D49" s="328"/>
      <c r="E49" s="189"/>
      <c r="F49" s="190"/>
      <c r="G49" s="297"/>
      <c r="H49" s="328"/>
      <c r="K49" s="188"/>
      <c r="L49" s="188"/>
      <c r="M49" s="188"/>
      <c r="N49" s="188"/>
      <c r="O49" s="188"/>
      <c r="P49" s="188"/>
      <c r="Q49" s="188"/>
    </row>
    <row r="50" spans="2:17" s="188" customFormat="1" ht="58.25" customHeight="1" x14ac:dyDescent="0.35">
      <c r="B50" s="191"/>
      <c r="C50" s="192"/>
      <c r="D50" s="330"/>
      <c r="E50" s="191"/>
      <c r="F50" s="192"/>
      <c r="G50" s="329"/>
      <c r="H50" s="330"/>
      <c r="K50" s="235"/>
    </row>
    <row r="51" spans="2:17" s="163" customFormat="1" ht="20" customHeight="1" x14ac:dyDescent="0.35">
      <c r="B51" s="193" t="s">
        <v>7</v>
      </c>
      <c r="C51" s="320" t="s">
        <v>132</v>
      </c>
      <c r="D51" s="321"/>
      <c r="E51" s="321"/>
      <c r="F51" s="321"/>
      <c r="G51" s="321"/>
      <c r="H51" s="322"/>
    </row>
    <row r="52" spans="2:17" s="163" customFormat="1" ht="20" customHeight="1" x14ac:dyDescent="0.35">
      <c r="B52" s="162"/>
      <c r="C52" s="318" t="s">
        <v>133</v>
      </c>
      <c r="D52" s="319"/>
      <c r="E52" s="313"/>
      <c r="F52" s="290"/>
      <c r="G52" s="290"/>
      <c r="H52" s="291"/>
    </row>
    <row r="53" spans="2:17" s="163" customFormat="1" ht="15" customHeight="1" x14ac:dyDescent="0.35">
      <c r="B53" s="181"/>
      <c r="C53" s="316" t="s">
        <v>134</v>
      </c>
      <c r="D53" s="317"/>
      <c r="E53" s="310"/>
      <c r="F53" s="311"/>
      <c r="G53" s="311"/>
      <c r="H53" s="312"/>
    </row>
    <row r="54" spans="2:17" s="163" customFormat="1" ht="15" customHeight="1" x14ac:dyDescent="0.35">
      <c r="B54" s="194"/>
      <c r="C54" s="314" t="s">
        <v>135</v>
      </c>
      <c r="D54" s="315"/>
      <c r="E54" s="307"/>
      <c r="F54" s="308"/>
      <c r="G54" s="308"/>
      <c r="H54" s="309"/>
    </row>
    <row r="55" spans="2:17" s="163" customFormat="1" ht="15" customHeight="1" x14ac:dyDescent="0.35">
      <c r="B55" s="194"/>
      <c r="C55" s="314" t="s">
        <v>136</v>
      </c>
      <c r="D55" s="315"/>
      <c r="E55" s="307"/>
      <c r="F55" s="308"/>
      <c r="G55" s="308"/>
      <c r="H55" s="309"/>
    </row>
    <row r="56" spans="2:17" s="163" customFormat="1" ht="15" customHeight="1" x14ac:dyDescent="0.35">
      <c r="B56" s="194"/>
      <c r="C56" s="314" t="s">
        <v>137</v>
      </c>
      <c r="D56" s="315"/>
      <c r="E56" s="307"/>
      <c r="F56" s="308"/>
      <c r="G56" s="308"/>
      <c r="H56" s="309"/>
    </row>
    <row r="57" spans="2:17" s="163" customFormat="1" ht="15" customHeight="1" x14ac:dyDescent="0.35">
      <c r="B57" s="194"/>
      <c r="C57" s="314" t="s">
        <v>138</v>
      </c>
      <c r="D57" s="315"/>
      <c r="E57" s="307"/>
      <c r="F57" s="308"/>
      <c r="G57" s="308"/>
      <c r="H57" s="309"/>
    </row>
    <row r="58" spans="2:17" s="163" customFormat="1" ht="15" customHeight="1" x14ac:dyDescent="0.35">
      <c r="B58" s="194"/>
      <c r="C58" s="314" t="s">
        <v>139</v>
      </c>
      <c r="D58" s="315"/>
      <c r="E58" s="307"/>
      <c r="F58" s="308"/>
      <c r="G58" s="308"/>
      <c r="H58" s="309"/>
    </row>
    <row r="59" spans="2:17" s="163" customFormat="1" ht="15" customHeight="1" x14ac:dyDescent="0.35">
      <c r="B59" s="194"/>
      <c r="C59" s="314" t="s">
        <v>140</v>
      </c>
      <c r="D59" s="315"/>
      <c r="E59" s="307"/>
      <c r="F59" s="308"/>
      <c r="G59" s="308"/>
      <c r="H59" s="309"/>
    </row>
    <row r="60" spans="2:17" s="163" customFormat="1" ht="15" customHeight="1" x14ac:dyDescent="0.35">
      <c r="B60" s="194"/>
      <c r="C60" s="314" t="s">
        <v>141</v>
      </c>
      <c r="D60" s="315"/>
      <c r="E60" s="307"/>
      <c r="F60" s="308"/>
      <c r="G60" s="308"/>
      <c r="H60" s="309"/>
    </row>
    <row r="61" spans="2:17" s="163" customFormat="1" ht="15" customHeight="1" x14ac:dyDescent="0.35">
      <c r="B61" s="194"/>
      <c r="C61" s="314" t="s">
        <v>142</v>
      </c>
      <c r="D61" s="315"/>
      <c r="E61" s="307"/>
      <c r="F61" s="308"/>
      <c r="G61" s="308"/>
      <c r="H61" s="309"/>
    </row>
    <row r="62" spans="2:17" s="163" customFormat="1" ht="15" customHeight="1" x14ac:dyDescent="0.35">
      <c r="B62" s="193"/>
      <c r="C62" s="392" t="s">
        <v>143</v>
      </c>
      <c r="D62" s="393"/>
      <c r="E62" s="372"/>
      <c r="F62" s="373"/>
      <c r="G62" s="373"/>
      <c r="H62" s="374"/>
    </row>
    <row r="63" spans="2:17" s="163" customFormat="1" ht="20" customHeight="1" x14ac:dyDescent="0.35">
      <c r="B63" s="162"/>
      <c r="C63" s="318" t="s">
        <v>168</v>
      </c>
      <c r="D63" s="319"/>
      <c r="E63" s="313"/>
      <c r="F63" s="290"/>
      <c r="G63" s="290"/>
      <c r="H63" s="291"/>
      <c r="K63" s="234"/>
    </row>
    <row r="64" spans="2:17" s="163" customFormat="1" ht="20" customHeight="1" x14ac:dyDescent="0.35">
      <c r="B64" s="162" t="s">
        <v>8</v>
      </c>
      <c r="C64" s="320" t="s">
        <v>144</v>
      </c>
      <c r="D64" s="321"/>
      <c r="E64" s="321"/>
      <c r="F64" s="321"/>
      <c r="G64" s="321"/>
      <c r="H64" s="322"/>
    </row>
    <row r="65" spans="2:11" s="163" customFormat="1" ht="20" customHeight="1" x14ac:dyDescent="0.35">
      <c r="B65" s="162"/>
      <c r="C65" s="318" t="s">
        <v>145</v>
      </c>
      <c r="D65" s="319"/>
      <c r="E65" s="313"/>
      <c r="F65" s="290"/>
      <c r="G65" s="290"/>
      <c r="H65" s="291"/>
    </row>
    <row r="66" spans="2:11" s="163" customFormat="1" ht="15" customHeight="1" x14ac:dyDescent="0.35">
      <c r="B66" s="181"/>
      <c r="C66" s="316" t="s">
        <v>134</v>
      </c>
      <c r="D66" s="317"/>
      <c r="E66" s="310"/>
      <c r="F66" s="311"/>
      <c r="G66" s="311"/>
      <c r="H66" s="312"/>
    </row>
    <row r="67" spans="2:11" s="163" customFormat="1" ht="15" customHeight="1" x14ac:dyDescent="0.35">
      <c r="B67" s="194"/>
      <c r="C67" s="314" t="s">
        <v>135</v>
      </c>
      <c r="D67" s="315"/>
      <c r="E67" s="307"/>
      <c r="F67" s="308"/>
      <c r="G67" s="308"/>
      <c r="H67" s="309"/>
    </row>
    <row r="68" spans="2:11" s="163" customFormat="1" ht="15" customHeight="1" x14ac:dyDescent="0.35">
      <c r="B68" s="194"/>
      <c r="C68" s="314" t="s">
        <v>136</v>
      </c>
      <c r="D68" s="315"/>
      <c r="E68" s="307"/>
      <c r="F68" s="308"/>
      <c r="G68" s="308"/>
      <c r="H68" s="309"/>
    </row>
    <row r="69" spans="2:11" s="163" customFormat="1" ht="15" customHeight="1" x14ac:dyDescent="0.35">
      <c r="B69" s="194"/>
      <c r="C69" s="314" t="s">
        <v>137</v>
      </c>
      <c r="D69" s="315"/>
      <c r="E69" s="307"/>
      <c r="F69" s="308"/>
      <c r="G69" s="308"/>
      <c r="H69" s="309"/>
    </row>
    <row r="70" spans="2:11" s="163" customFormat="1" ht="15" customHeight="1" x14ac:dyDescent="0.35">
      <c r="B70" s="194"/>
      <c r="C70" s="314" t="s">
        <v>138</v>
      </c>
      <c r="D70" s="315"/>
      <c r="E70" s="307"/>
      <c r="F70" s="308"/>
      <c r="G70" s="308"/>
      <c r="H70" s="309"/>
    </row>
    <row r="71" spans="2:11" s="163" customFormat="1" ht="15" customHeight="1" x14ac:dyDescent="0.35">
      <c r="B71" s="194"/>
      <c r="C71" s="314" t="s">
        <v>139</v>
      </c>
      <c r="D71" s="315"/>
      <c r="E71" s="307"/>
      <c r="F71" s="308"/>
      <c r="G71" s="308"/>
      <c r="H71" s="309"/>
    </row>
    <row r="72" spans="2:11" s="163" customFormat="1" ht="15" customHeight="1" x14ac:dyDescent="0.35">
      <c r="B72" s="194"/>
      <c r="C72" s="314" t="s">
        <v>140</v>
      </c>
      <c r="D72" s="315"/>
      <c r="E72" s="307"/>
      <c r="F72" s="308"/>
      <c r="G72" s="308"/>
      <c r="H72" s="309"/>
    </row>
    <row r="73" spans="2:11" s="163" customFormat="1" ht="15" customHeight="1" x14ac:dyDescent="0.35">
      <c r="B73" s="194"/>
      <c r="C73" s="314" t="s">
        <v>141</v>
      </c>
      <c r="D73" s="315"/>
      <c r="E73" s="307"/>
      <c r="F73" s="308"/>
      <c r="G73" s="308"/>
      <c r="H73" s="309"/>
    </row>
    <row r="74" spans="2:11" s="163" customFormat="1" ht="15" customHeight="1" x14ac:dyDescent="0.35">
      <c r="B74" s="194"/>
      <c r="C74" s="314" t="s">
        <v>142</v>
      </c>
      <c r="D74" s="315"/>
      <c r="E74" s="307"/>
      <c r="F74" s="308"/>
      <c r="G74" s="308"/>
      <c r="H74" s="309"/>
      <c r="K74" s="195"/>
    </row>
    <row r="75" spans="2:11" s="163" customFormat="1" ht="15" customHeight="1" x14ac:dyDescent="0.35">
      <c r="B75" s="193"/>
      <c r="C75" s="392" t="s">
        <v>143</v>
      </c>
      <c r="D75" s="393"/>
      <c r="E75" s="372"/>
      <c r="F75" s="373"/>
      <c r="G75" s="373"/>
      <c r="H75" s="374"/>
    </row>
    <row r="76" spans="2:11" s="180" customFormat="1" ht="20" customHeight="1" x14ac:dyDescent="0.35">
      <c r="B76" s="162" t="s">
        <v>15</v>
      </c>
      <c r="C76" s="320" t="s">
        <v>198</v>
      </c>
      <c r="D76" s="321"/>
      <c r="E76" s="321"/>
      <c r="F76" s="321"/>
      <c r="G76" s="321"/>
      <c r="H76" s="322"/>
      <c r="K76" s="239"/>
    </row>
    <row r="77" spans="2:11" s="163" customFormat="1" ht="20" customHeight="1" x14ac:dyDescent="0.35">
      <c r="B77" s="162" t="s">
        <v>33</v>
      </c>
      <c r="C77" s="318" t="s">
        <v>199</v>
      </c>
      <c r="D77" s="319"/>
      <c r="E77" s="343">
        <f>E79+E81+E83+E85</f>
        <v>0</v>
      </c>
      <c r="F77" s="344"/>
      <c r="G77" s="344"/>
      <c r="H77" s="345"/>
      <c r="K77" s="234"/>
    </row>
    <row r="78" spans="2:11" s="163" customFormat="1" ht="20" customHeight="1" x14ac:dyDescent="0.35">
      <c r="B78" s="349" t="s">
        <v>34</v>
      </c>
      <c r="C78" s="298" t="s">
        <v>146</v>
      </c>
      <c r="D78" s="300"/>
      <c r="E78" s="337" t="s">
        <v>178</v>
      </c>
      <c r="F78" s="338"/>
      <c r="G78" s="339"/>
      <c r="H78" s="236" t="s">
        <v>149</v>
      </c>
      <c r="K78" s="234"/>
    </row>
    <row r="79" spans="2:11" s="163" customFormat="1" ht="20" customHeight="1" x14ac:dyDescent="0.35">
      <c r="B79" s="350"/>
      <c r="C79" s="354"/>
      <c r="D79" s="355"/>
      <c r="E79" s="346"/>
      <c r="F79" s="347"/>
      <c r="G79" s="348"/>
      <c r="H79" s="196" t="e">
        <f>E79/E77</f>
        <v>#DIV/0!</v>
      </c>
    </row>
    <row r="80" spans="2:11" s="163" customFormat="1" ht="20" customHeight="1" x14ac:dyDescent="0.35">
      <c r="B80" s="349" t="s">
        <v>35</v>
      </c>
      <c r="C80" s="298" t="s">
        <v>170</v>
      </c>
      <c r="D80" s="300"/>
      <c r="E80" s="337" t="s">
        <v>178</v>
      </c>
      <c r="F80" s="338"/>
      <c r="G80" s="339"/>
      <c r="H80" s="236" t="s">
        <v>149</v>
      </c>
      <c r="K80" s="234"/>
    </row>
    <row r="81" spans="2:16" s="163" customFormat="1" ht="20" customHeight="1" x14ac:dyDescent="0.35">
      <c r="B81" s="350"/>
      <c r="C81" s="354"/>
      <c r="D81" s="355"/>
      <c r="E81" s="346"/>
      <c r="F81" s="347"/>
      <c r="G81" s="348"/>
      <c r="H81" s="196" t="e">
        <f>E81/E77</f>
        <v>#DIV/0!</v>
      </c>
      <c r="K81" s="234"/>
    </row>
    <row r="82" spans="2:16" s="163" customFormat="1" ht="20" customHeight="1" x14ac:dyDescent="0.35">
      <c r="B82" s="349" t="s">
        <v>36</v>
      </c>
      <c r="C82" s="298" t="s">
        <v>174</v>
      </c>
      <c r="D82" s="359"/>
      <c r="E82" s="337" t="s">
        <v>178</v>
      </c>
      <c r="F82" s="338"/>
      <c r="G82" s="339"/>
      <c r="H82" s="236" t="s">
        <v>149</v>
      </c>
      <c r="K82" s="234"/>
    </row>
    <row r="83" spans="2:16" s="163" customFormat="1" ht="23.25" customHeight="1" x14ac:dyDescent="0.35">
      <c r="B83" s="350"/>
      <c r="C83" s="360"/>
      <c r="D83" s="361"/>
      <c r="E83" s="346"/>
      <c r="F83" s="347"/>
      <c r="G83" s="348"/>
      <c r="H83" s="196" t="e">
        <f>E83/E77</f>
        <v>#DIV/0!</v>
      </c>
      <c r="K83" s="234"/>
    </row>
    <row r="84" spans="2:16" s="163" customFormat="1" ht="20" customHeight="1" x14ac:dyDescent="0.35">
      <c r="B84" s="349" t="s">
        <v>37</v>
      </c>
      <c r="C84" s="298" t="s">
        <v>148</v>
      </c>
      <c r="D84" s="300"/>
      <c r="E84" s="337" t="s">
        <v>178</v>
      </c>
      <c r="F84" s="338"/>
      <c r="G84" s="339"/>
      <c r="H84" s="236" t="s">
        <v>149</v>
      </c>
      <c r="K84" s="234"/>
    </row>
    <row r="85" spans="2:16" s="163" customFormat="1" ht="20" customHeight="1" x14ac:dyDescent="0.35">
      <c r="B85" s="350"/>
      <c r="C85" s="354"/>
      <c r="D85" s="355"/>
      <c r="E85" s="346"/>
      <c r="F85" s="347"/>
      <c r="G85" s="348"/>
      <c r="H85" s="196" t="e">
        <f>E85/E77</f>
        <v>#DIV/0!</v>
      </c>
      <c r="K85" s="234"/>
    </row>
    <row r="86" spans="2:16" s="163" customFormat="1" ht="20" customHeight="1" x14ac:dyDescent="0.35">
      <c r="B86" s="349" t="s">
        <v>38</v>
      </c>
      <c r="C86" s="298" t="s">
        <v>147</v>
      </c>
      <c r="D86" s="300"/>
      <c r="E86" s="337" t="s">
        <v>178</v>
      </c>
      <c r="F86" s="338"/>
      <c r="G86" s="338"/>
      <c r="H86" s="339"/>
    </row>
    <row r="87" spans="2:16" s="163" customFormat="1" ht="20" customHeight="1" x14ac:dyDescent="0.35">
      <c r="B87" s="350"/>
      <c r="C87" s="354"/>
      <c r="D87" s="355"/>
      <c r="E87" s="398" t="str">
        <f>IF(C45&lt;&gt;"",SUM('Financial Schedule, Model 1'!C37:H37),IF(F45&lt;&gt;"",SUM('Financial Schedule, Model 2'!C58:H58),"error"))</f>
        <v>error</v>
      </c>
      <c r="F87" s="399"/>
      <c r="G87" s="399"/>
      <c r="H87" s="400"/>
      <c r="K87" s="234"/>
    </row>
    <row r="88" spans="2:16" s="163" customFormat="1" ht="20" customHeight="1" x14ac:dyDescent="0.35">
      <c r="B88" s="349" t="s">
        <v>39</v>
      </c>
      <c r="C88" s="298" t="s">
        <v>200</v>
      </c>
      <c r="D88" s="300"/>
      <c r="E88" s="337" t="s">
        <v>178</v>
      </c>
      <c r="F88" s="338"/>
      <c r="G88" s="339"/>
      <c r="H88" s="237" t="s">
        <v>149</v>
      </c>
      <c r="K88" s="234"/>
      <c r="L88" s="234"/>
    </row>
    <row r="89" spans="2:16" s="163" customFormat="1" ht="20" customHeight="1" x14ac:dyDescent="0.35">
      <c r="B89" s="350"/>
      <c r="C89" s="354"/>
      <c r="D89" s="355"/>
      <c r="E89" s="398" t="str">
        <f>IF(C45&lt;&gt;"",SUM('Financial Schedule, Model 1'!C37:P37),IF(F45&lt;&gt;"",SUM('Financial Schedule, Model 2'!C58:P58),"error"))</f>
        <v>error</v>
      </c>
      <c r="F89" s="399"/>
      <c r="G89" s="400"/>
      <c r="H89" s="196" t="e">
        <f>E89/E77</f>
        <v>#VALUE!</v>
      </c>
      <c r="K89" s="234"/>
    </row>
    <row r="90" spans="2:16" s="163" customFormat="1" ht="30" customHeight="1" x14ac:dyDescent="0.35">
      <c r="B90" s="364" t="s">
        <v>246</v>
      </c>
      <c r="C90" s="298" t="s">
        <v>247</v>
      </c>
      <c r="D90" s="300"/>
      <c r="E90" s="337" t="s">
        <v>178</v>
      </c>
      <c r="F90" s="338"/>
      <c r="G90" s="339"/>
      <c r="H90" s="251" t="s">
        <v>248</v>
      </c>
      <c r="K90" s="234"/>
    </row>
    <row r="91" spans="2:16" s="163" customFormat="1" ht="20" customHeight="1" x14ac:dyDescent="0.35">
      <c r="B91" s="350"/>
      <c r="C91" s="354"/>
      <c r="D91" s="355"/>
      <c r="E91" s="408" t="str">
        <f>IF(C45&lt;&gt;"","n/d",IF(F45&lt;&gt;"",'Financial Schedule, Model 2'!Q70,"error"))</f>
        <v>error</v>
      </c>
      <c r="F91" s="409"/>
      <c r="G91" s="410"/>
      <c r="H91" s="279" t="str">
        <f>IF(C45&lt;&gt;"","n/d",IF(F45&lt;&gt;"",'Financial Schedule, Model 1'!$Q$74/('Financial Schedule, Model 1'!$K$5+'Financial Schedule, Model 1'!$K$7),"error"))</f>
        <v>error</v>
      </c>
      <c r="K91" s="234"/>
    </row>
    <row r="92" spans="2:16" s="163" customFormat="1" ht="20" customHeight="1" x14ac:dyDescent="0.35">
      <c r="B92" s="349" t="s">
        <v>40</v>
      </c>
      <c r="C92" s="401" t="s">
        <v>201</v>
      </c>
      <c r="D92" s="402"/>
      <c r="E92" s="337" t="s">
        <v>150</v>
      </c>
      <c r="F92" s="338"/>
      <c r="G92" s="339"/>
      <c r="H92" s="237" t="s">
        <v>178</v>
      </c>
      <c r="K92" s="207"/>
      <c r="L92" s="207"/>
      <c r="M92" s="207"/>
      <c r="N92" s="207"/>
      <c r="O92" s="207"/>
      <c r="P92" s="207"/>
    </row>
    <row r="93" spans="2:16" s="163" customFormat="1" ht="20" customHeight="1" x14ac:dyDescent="0.35">
      <c r="B93" s="350"/>
      <c r="C93" s="403"/>
      <c r="D93" s="404"/>
      <c r="E93" s="405"/>
      <c r="F93" s="406"/>
      <c r="G93" s="407"/>
      <c r="H93" s="197"/>
      <c r="K93" s="238"/>
      <c r="L93" s="207"/>
      <c r="M93" s="207"/>
      <c r="N93" s="207"/>
      <c r="O93" s="207"/>
      <c r="P93" s="207"/>
    </row>
    <row r="94" spans="2:16" s="163" customFormat="1" ht="20" customHeight="1" x14ac:dyDescent="0.35">
      <c r="B94" s="162" t="s">
        <v>16</v>
      </c>
      <c r="C94" s="320" t="s">
        <v>250</v>
      </c>
      <c r="D94" s="321"/>
      <c r="E94" s="321"/>
      <c r="F94" s="321"/>
      <c r="G94" s="321"/>
      <c r="H94" s="322"/>
      <c r="K94" s="295"/>
      <c r="L94" s="295"/>
      <c r="M94" s="295"/>
      <c r="N94" s="295"/>
      <c r="O94" s="295"/>
      <c r="P94" s="295"/>
    </row>
    <row r="95" spans="2:16" s="163" customFormat="1" ht="20" customHeight="1" x14ac:dyDescent="0.35">
      <c r="B95" s="162" t="s">
        <v>19</v>
      </c>
      <c r="C95" s="318" t="s">
        <v>202</v>
      </c>
      <c r="D95" s="319"/>
      <c r="E95" s="394"/>
      <c r="F95" s="395"/>
      <c r="G95" s="395"/>
      <c r="H95" s="396"/>
      <c r="K95" s="238"/>
      <c r="L95" s="207"/>
      <c r="M95" s="207"/>
      <c r="N95" s="207"/>
      <c r="O95" s="207"/>
      <c r="P95" s="207"/>
    </row>
    <row r="96" spans="2:16" s="163" customFormat="1" ht="29.25" customHeight="1" x14ac:dyDescent="0.35">
      <c r="B96" s="250" t="s">
        <v>243</v>
      </c>
      <c r="C96" s="320" t="s">
        <v>245</v>
      </c>
      <c r="D96" s="397"/>
      <c r="E96" s="246"/>
      <c r="F96" s="247"/>
      <c r="G96" s="247"/>
      <c r="H96" s="248"/>
      <c r="K96" s="238"/>
      <c r="L96" s="207"/>
      <c r="M96" s="207"/>
      <c r="N96" s="207"/>
      <c r="O96" s="207"/>
      <c r="P96" s="207"/>
    </row>
    <row r="97" spans="2:22" s="163" customFormat="1" ht="20" customHeight="1" x14ac:dyDescent="0.35">
      <c r="B97" s="162" t="s">
        <v>20</v>
      </c>
      <c r="C97" s="318" t="s">
        <v>244</v>
      </c>
      <c r="D97" s="319"/>
      <c r="E97" s="394"/>
      <c r="F97" s="395"/>
      <c r="G97" s="395"/>
      <c r="H97" s="396"/>
      <c r="K97" s="238"/>
      <c r="L97" s="207"/>
      <c r="M97" s="207"/>
      <c r="N97" s="207"/>
      <c r="O97" s="207"/>
      <c r="P97" s="207"/>
    </row>
    <row r="98" spans="2:22" s="163" customFormat="1" ht="20" customHeight="1" x14ac:dyDescent="0.35">
      <c r="B98" s="162" t="s">
        <v>9</v>
      </c>
      <c r="C98" s="320" t="s">
        <v>151</v>
      </c>
      <c r="D98" s="321"/>
      <c r="E98" s="321"/>
      <c r="F98" s="321"/>
      <c r="G98" s="321"/>
      <c r="H98" s="322"/>
    </row>
    <row r="99" spans="2:22" s="163" customFormat="1" ht="39.65" customHeight="1" x14ac:dyDescent="0.35">
      <c r="B99" s="162" t="s">
        <v>21</v>
      </c>
      <c r="C99" s="320" t="s">
        <v>171</v>
      </c>
      <c r="D99" s="322"/>
      <c r="E99" s="356" t="str">
        <f>IF(C45&lt;&gt;"",SUM('Financial Schedule, Model 1'!D87),IF(F45&lt;&gt;"",SUM('Financial Schedule, Model 2'!D120),"error"))</f>
        <v>error</v>
      </c>
      <c r="F99" s="357"/>
      <c r="G99" s="357"/>
      <c r="H99" s="358"/>
      <c r="J99" s="207"/>
      <c r="K99" s="238"/>
      <c r="L99" s="207"/>
      <c r="M99" s="207"/>
      <c r="N99" s="207"/>
      <c r="O99" s="207"/>
      <c r="P99" s="207"/>
      <c r="Q99" s="207"/>
      <c r="R99" s="207"/>
      <c r="S99" s="207"/>
      <c r="T99" s="207"/>
      <c r="U99" s="207"/>
      <c r="V99" s="207"/>
    </row>
    <row r="100" spans="2:22" s="163" customFormat="1" ht="20" customHeight="1" x14ac:dyDescent="0.35">
      <c r="B100" s="162" t="s">
        <v>22</v>
      </c>
      <c r="C100" s="320" t="s">
        <v>172</v>
      </c>
      <c r="D100" s="322"/>
      <c r="E100" s="356" t="str">
        <f>IF(C45&lt;&gt;"",SUM('Financial Schedule, Model 1'!D88),IF(F45&lt;&gt;"",SUM('Financial Schedule, Model 2'!D121),"error"))</f>
        <v>error</v>
      </c>
      <c r="F100" s="357"/>
      <c r="G100" s="357"/>
      <c r="H100" s="358"/>
      <c r="J100" s="207"/>
      <c r="K100" s="238"/>
      <c r="L100" s="207"/>
      <c r="M100" s="207"/>
      <c r="N100" s="207"/>
      <c r="O100" s="207"/>
      <c r="P100" s="207"/>
      <c r="Q100" s="207"/>
      <c r="R100" s="207"/>
      <c r="S100" s="207"/>
      <c r="T100" s="207"/>
      <c r="U100" s="207"/>
      <c r="V100" s="207"/>
    </row>
    <row r="101" spans="2:22" s="163" customFormat="1" ht="20" customHeight="1" x14ac:dyDescent="0.35">
      <c r="B101" s="162" t="s">
        <v>23</v>
      </c>
      <c r="C101" s="320" t="s">
        <v>173</v>
      </c>
      <c r="D101" s="322"/>
      <c r="E101" s="356" t="str">
        <f>IF(C45&lt;&gt;"",SUM('Financial Schedule, Model 1'!D92),IF(F45&lt;&gt;"",SUM('Financial Schedule, Model 2'!D125),"error"))</f>
        <v>error</v>
      </c>
      <c r="F101" s="357"/>
      <c r="G101" s="357"/>
      <c r="H101" s="358"/>
      <c r="J101" s="207"/>
      <c r="K101" s="238"/>
      <c r="L101" s="207"/>
      <c r="M101" s="207"/>
      <c r="N101" s="207"/>
      <c r="O101" s="207"/>
      <c r="P101" s="207"/>
      <c r="Q101" s="207"/>
      <c r="R101" s="207"/>
      <c r="S101" s="207"/>
      <c r="T101" s="207"/>
      <c r="U101" s="207"/>
      <c r="V101" s="207"/>
    </row>
    <row r="102" spans="2:22" s="163" customFormat="1" ht="36.65" customHeight="1" x14ac:dyDescent="0.35">
      <c r="B102" s="162" t="s">
        <v>24</v>
      </c>
      <c r="C102" s="360" t="s">
        <v>249</v>
      </c>
      <c r="D102" s="360"/>
      <c r="E102" s="360"/>
      <c r="F102" s="360"/>
      <c r="G102" s="360"/>
      <c r="H102" s="360"/>
      <c r="J102" s="207"/>
      <c r="K102" s="294"/>
      <c r="L102" s="295"/>
      <c r="M102" s="295"/>
      <c r="N102" s="295"/>
      <c r="O102" s="295"/>
      <c r="P102" s="295"/>
      <c r="Q102" s="207"/>
      <c r="R102" s="207"/>
      <c r="S102" s="207"/>
      <c r="T102" s="207"/>
      <c r="U102" s="207"/>
      <c r="V102" s="207"/>
    </row>
    <row r="103" spans="2:22" s="163" customFormat="1" ht="20" customHeight="1" x14ac:dyDescent="0.35">
      <c r="B103" s="162" t="s">
        <v>25</v>
      </c>
      <c r="C103" s="320" t="s">
        <v>203</v>
      </c>
      <c r="D103" s="397"/>
      <c r="E103" s="351" t="str">
        <f>IF(C45&lt;&gt;"",SUM('Financial Schedule, Model 1'!E89,'Financial Schedule, Model 1'!E93)/'Financial Schedule, Model 1'!G5,IF(F45&lt;&gt;"",SUM('Financial Schedule, Model 2'!E122,'Financial Schedule, Model 2'!E126)/'Financial Schedule, Model 2'!G5,"error"))</f>
        <v>error</v>
      </c>
      <c r="F103" s="352"/>
      <c r="G103" s="352"/>
      <c r="H103" s="353"/>
      <c r="J103" s="207"/>
      <c r="K103" s="238"/>
      <c r="L103" s="294"/>
      <c r="M103" s="295"/>
      <c r="N103" s="207"/>
      <c r="O103" s="207"/>
      <c r="P103" s="207"/>
      <c r="Q103" s="207"/>
      <c r="R103" s="207"/>
      <c r="S103" s="207"/>
      <c r="T103" s="207"/>
      <c r="U103" s="207"/>
      <c r="V103" s="207"/>
    </row>
    <row r="104" spans="2:22" s="163" customFormat="1" ht="33" customHeight="1" x14ac:dyDescent="0.35">
      <c r="B104" s="162" t="s">
        <v>26</v>
      </c>
      <c r="C104" s="320" t="s">
        <v>204</v>
      </c>
      <c r="D104" s="322"/>
      <c r="E104" s="351" t="str">
        <f>IF(C45&lt;&gt;"",SUM('Financial Schedule, Model 1'!E90,'Financial Schedule, Model 1'!E94)/'Financial Schedule, Model 1'!G5,IF(F45&lt;&gt;"",SUM('Financial Schedule, Model 2'!E123,'Financial Schedule, Model 2'!E127)/'Financial Schedule, Model 2'!G5,"error"))</f>
        <v>error</v>
      </c>
      <c r="F104" s="352"/>
      <c r="G104" s="352"/>
      <c r="H104" s="353"/>
      <c r="J104" s="207"/>
      <c r="K104" s="238"/>
      <c r="L104" s="294"/>
      <c r="M104" s="295"/>
      <c r="N104" s="207"/>
      <c r="O104" s="207"/>
      <c r="P104" s="207"/>
      <c r="Q104" s="207"/>
      <c r="R104" s="207"/>
      <c r="S104" s="207"/>
      <c r="T104" s="207"/>
      <c r="U104" s="207"/>
      <c r="V104" s="207"/>
    </row>
    <row r="105" spans="2:22" s="163" customFormat="1" ht="33" customHeight="1" x14ac:dyDescent="0.35">
      <c r="B105" s="162" t="s">
        <v>27</v>
      </c>
      <c r="C105" s="320" t="s">
        <v>205</v>
      </c>
      <c r="D105" s="322"/>
      <c r="E105" s="351" t="str">
        <f>IF(C45&lt;&gt;"",SUM('Financial Schedule, Model 1'!E91,'Financial Schedule, Model 1'!E95)/'Financial Schedule, Model 1'!G5,IF(F45&lt;&gt;"",SUM('Financial Schedule, Model 2'!E124,'Financial Schedule, Model 2'!E128)/'Financial Schedule, Model 2'!G5,"error"))</f>
        <v>error</v>
      </c>
      <c r="F105" s="352"/>
      <c r="G105" s="352"/>
      <c r="H105" s="353"/>
      <c r="J105" s="207"/>
      <c r="K105" s="207"/>
      <c r="L105" s="294"/>
      <c r="M105" s="295"/>
      <c r="N105" s="207"/>
      <c r="O105" s="207"/>
      <c r="P105" s="207"/>
      <c r="Q105" s="207"/>
      <c r="R105" s="207"/>
      <c r="S105" s="207"/>
      <c r="T105" s="207"/>
      <c r="U105" s="207"/>
      <c r="V105" s="207"/>
    </row>
    <row r="106" spans="2:22" s="163" customFormat="1" ht="33" customHeight="1" x14ac:dyDescent="0.35">
      <c r="B106" s="162" t="s">
        <v>28</v>
      </c>
      <c r="C106" s="294" t="s">
        <v>206</v>
      </c>
      <c r="D106" s="295"/>
      <c r="E106" s="310"/>
      <c r="F106" s="311"/>
      <c r="G106" s="311"/>
      <c r="H106" s="312"/>
      <c r="J106" s="207"/>
      <c r="K106" s="238"/>
      <c r="L106" s="295"/>
      <c r="M106" s="295"/>
      <c r="N106" s="207"/>
      <c r="O106" s="207"/>
      <c r="P106" s="207"/>
      <c r="Q106" s="207"/>
      <c r="R106" s="207"/>
      <c r="S106" s="207"/>
      <c r="T106" s="207"/>
      <c r="U106" s="207"/>
      <c r="V106" s="207"/>
    </row>
    <row r="107" spans="2:22" s="163" customFormat="1" ht="33" customHeight="1" x14ac:dyDescent="0.35">
      <c r="B107" s="162" t="s">
        <v>29</v>
      </c>
      <c r="C107" s="320" t="s">
        <v>207</v>
      </c>
      <c r="D107" s="322"/>
      <c r="E107" s="313"/>
      <c r="F107" s="290"/>
      <c r="G107" s="290"/>
      <c r="H107" s="291"/>
      <c r="J107" s="207"/>
      <c r="K107" s="207"/>
      <c r="L107" s="294"/>
      <c r="M107" s="295"/>
      <c r="N107" s="207"/>
      <c r="O107" s="207"/>
      <c r="P107" s="207"/>
      <c r="Q107" s="207"/>
      <c r="R107" s="207"/>
      <c r="S107" s="207"/>
      <c r="T107" s="207"/>
      <c r="U107" s="207"/>
      <c r="V107" s="207"/>
    </row>
    <row r="108" spans="2:22" s="161" customFormat="1" ht="20" customHeight="1" x14ac:dyDescent="0.35">
      <c r="D108" s="198"/>
      <c r="E108" s="198"/>
      <c r="F108" s="198"/>
      <c r="G108" s="199"/>
      <c r="H108" s="199"/>
    </row>
    <row r="109" spans="2:22" s="161" customFormat="1" ht="20" customHeight="1" x14ac:dyDescent="0.35">
      <c r="B109" s="340" t="s">
        <v>208</v>
      </c>
      <c r="C109" s="341"/>
      <c r="D109" s="341"/>
      <c r="E109" s="341"/>
      <c r="F109" s="341"/>
      <c r="G109" s="341"/>
      <c r="H109" s="342"/>
      <c r="L109" s="240"/>
    </row>
    <row r="110" spans="2:22" s="161" customFormat="1" ht="5" customHeight="1" x14ac:dyDescent="0.35">
      <c r="D110" s="198"/>
      <c r="E110" s="198"/>
      <c r="F110" s="198"/>
      <c r="G110" s="199"/>
      <c r="H110" s="199"/>
    </row>
    <row r="111" spans="2:22" s="163" customFormat="1" ht="20" customHeight="1" x14ac:dyDescent="0.35">
      <c r="B111" s="162" t="s">
        <v>10</v>
      </c>
      <c r="C111" s="320" t="s">
        <v>209</v>
      </c>
      <c r="D111" s="321"/>
      <c r="E111" s="321"/>
      <c r="F111" s="321"/>
      <c r="G111" s="321"/>
      <c r="H111" s="322"/>
      <c r="J111" s="207"/>
      <c r="K111" s="207"/>
      <c r="L111" s="238"/>
      <c r="M111" s="207"/>
      <c r="N111" s="207"/>
      <c r="O111" s="207"/>
      <c r="P111" s="207"/>
      <c r="Q111" s="207"/>
      <c r="R111" s="207"/>
      <c r="S111" s="207"/>
      <c r="T111" s="207"/>
      <c r="U111" s="207"/>
      <c r="V111" s="207"/>
    </row>
    <row r="112" spans="2:22" s="163" customFormat="1" ht="64.5" customHeight="1" x14ac:dyDescent="0.35">
      <c r="B112" s="162"/>
      <c r="C112" s="320" t="s">
        <v>145</v>
      </c>
      <c r="D112" s="321"/>
      <c r="E112" s="362" t="s">
        <v>210</v>
      </c>
      <c r="F112" s="363"/>
      <c r="G112" s="363"/>
      <c r="H112" s="237" t="s">
        <v>211</v>
      </c>
      <c r="J112" s="207"/>
      <c r="K112" s="207"/>
      <c r="L112" s="238"/>
      <c r="M112" s="207"/>
      <c r="N112" s="238"/>
      <c r="O112" s="207"/>
      <c r="P112" s="207"/>
      <c r="Q112" s="207"/>
      <c r="R112" s="207"/>
      <c r="S112" s="207"/>
      <c r="T112" s="207"/>
      <c r="U112" s="207"/>
      <c r="V112" s="207"/>
    </row>
    <row r="113" spans="1:22" s="163" customFormat="1" ht="20" customHeight="1" x14ac:dyDescent="0.35">
      <c r="A113" s="200"/>
      <c r="B113" s="313"/>
      <c r="C113" s="290"/>
      <c r="D113" s="291"/>
      <c r="E113" s="335"/>
      <c r="F113" s="335"/>
      <c r="G113" s="335"/>
      <c r="H113" s="201"/>
      <c r="J113" s="207"/>
      <c r="K113" s="207"/>
      <c r="L113" s="207"/>
      <c r="M113" s="207"/>
      <c r="N113" s="207"/>
      <c r="O113" s="207"/>
      <c r="P113" s="207"/>
      <c r="Q113" s="207"/>
      <c r="R113" s="207"/>
      <c r="S113" s="207"/>
      <c r="T113" s="207"/>
      <c r="U113" s="207"/>
      <c r="V113" s="207"/>
    </row>
    <row r="114" spans="1:22" s="163" customFormat="1" ht="20" customHeight="1" x14ac:dyDescent="0.35">
      <c r="A114" s="200"/>
      <c r="B114" s="313"/>
      <c r="C114" s="290"/>
      <c r="D114" s="291"/>
      <c r="E114" s="335"/>
      <c r="F114" s="335"/>
      <c r="G114" s="335"/>
      <c r="H114" s="201"/>
    </row>
    <row r="115" spans="1:22" s="163" customFormat="1" ht="20" customHeight="1" x14ac:dyDescent="0.35">
      <c r="A115" s="200"/>
      <c r="B115" s="313"/>
      <c r="C115" s="290"/>
      <c r="D115" s="291"/>
      <c r="E115" s="335"/>
      <c r="F115" s="335"/>
      <c r="G115" s="335"/>
      <c r="H115" s="201"/>
    </row>
    <row r="116" spans="1:22" s="163" customFormat="1" ht="20" customHeight="1" x14ac:dyDescent="0.35">
      <c r="A116" s="200"/>
      <c r="B116" s="313"/>
      <c r="C116" s="290"/>
      <c r="D116" s="291"/>
      <c r="E116" s="335"/>
      <c r="F116" s="335"/>
      <c r="G116" s="335"/>
      <c r="H116" s="201"/>
    </row>
    <row r="117" spans="1:22" s="163" customFormat="1" ht="20" customHeight="1" x14ac:dyDescent="0.35">
      <c r="A117" s="200"/>
      <c r="B117" s="289" t="s">
        <v>176</v>
      </c>
      <c r="C117" s="290"/>
      <c r="D117" s="291"/>
      <c r="E117" s="335"/>
      <c r="F117" s="335"/>
      <c r="G117" s="335"/>
      <c r="H117" s="201"/>
      <c r="L117" s="234"/>
    </row>
    <row r="118" spans="1:22" s="163" customFormat="1" ht="20" customHeight="1" x14ac:dyDescent="0.35">
      <c r="B118" s="162" t="s">
        <v>11</v>
      </c>
      <c r="C118" s="320" t="s">
        <v>175</v>
      </c>
      <c r="D118" s="321"/>
      <c r="E118" s="321"/>
      <c r="F118" s="321"/>
      <c r="G118" s="321"/>
      <c r="H118" s="322"/>
      <c r="L118" s="238"/>
    </row>
    <row r="119" spans="1:22" s="163" customFormat="1" ht="63.75" customHeight="1" x14ac:dyDescent="0.35">
      <c r="B119" s="162"/>
      <c r="C119" s="320" t="s">
        <v>145</v>
      </c>
      <c r="D119" s="321"/>
      <c r="E119" s="362" t="s">
        <v>210</v>
      </c>
      <c r="F119" s="363"/>
      <c r="G119" s="363"/>
      <c r="H119" s="241" t="s">
        <v>211</v>
      </c>
      <c r="L119" s="238"/>
      <c r="M119" s="207"/>
      <c r="N119" s="238"/>
    </row>
    <row r="120" spans="1:22" s="163" customFormat="1" ht="20" customHeight="1" x14ac:dyDescent="0.35">
      <c r="B120" s="313"/>
      <c r="C120" s="290"/>
      <c r="D120" s="291"/>
      <c r="E120" s="335"/>
      <c r="F120" s="335"/>
      <c r="G120" s="335"/>
      <c r="H120" s="201"/>
    </row>
    <row r="121" spans="1:22" s="163" customFormat="1" ht="20" customHeight="1" x14ac:dyDescent="0.35">
      <c r="B121" s="313"/>
      <c r="C121" s="290"/>
      <c r="D121" s="291"/>
      <c r="E121" s="335"/>
      <c r="F121" s="335"/>
      <c r="G121" s="335"/>
      <c r="H121" s="201"/>
    </row>
    <row r="122" spans="1:22" s="163" customFormat="1" ht="20" customHeight="1" x14ac:dyDescent="0.35">
      <c r="B122" s="313"/>
      <c r="C122" s="290"/>
      <c r="D122" s="291"/>
      <c r="E122" s="335"/>
      <c r="F122" s="335"/>
      <c r="G122" s="335"/>
      <c r="H122" s="201"/>
    </row>
    <row r="123" spans="1:22" s="163" customFormat="1" ht="20" customHeight="1" x14ac:dyDescent="0.35">
      <c r="B123" s="313"/>
      <c r="C123" s="290"/>
      <c r="D123" s="291"/>
      <c r="E123" s="335"/>
      <c r="F123" s="335"/>
      <c r="G123" s="335"/>
      <c r="H123" s="201"/>
    </row>
    <row r="124" spans="1:22" s="163" customFormat="1" ht="20" customHeight="1" x14ac:dyDescent="0.35">
      <c r="B124" s="289" t="s">
        <v>176</v>
      </c>
      <c r="C124" s="290"/>
      <c r="D124" s="291"/>
      <c r="E124" s="335"/>
      <c r="F124" s="335"/>
      <c r="G124" s="335"/>
      <c r="H124" s="201"/>
      <c r="L124" s="234"/>
    </row>
    <row r="125" spans="1:22" s="163" customFormat="1" ht="20" customHeight="1" x14ac:dyDescent="0.35">
      <c r="B125" s="162" t="s">
        <v>12</v>
      </c>
      <c r="C125" s="320" t="s">
        <v>152</v>
      </c>
      <c r="D125" s="321"/>
      <c r="E125" s="321"/>
      <c r="F125" s="321"/>
      <c r="G125" s="321"/>
      <c r="H125" s="322"/>
    </row>
    <row r="126" spans="1:22" s="163" customFormat="1" ht="50" customHeight="1" x14ac:dyDescent="0.35">
      <c r="B126" s="202"/>
      <c r="C126" s="318" t="s">
        <v>212</v>
      </c>
      <c r="D126" s="319"/>
      <c r="E126" s="310"/>
      <c r="F126" s="311"/>
      <c r="G126" s="311"/>
      <c r="H126" s="312"/>
      <c r="L126" s="234"/>
    </row>
    <row r="127" spans="1:22" s="163" customFormat="1" ht="20" customHeight="1" x14ac:dyDescent="0.35">
      <c r="B127" s="162" t="s">
        <v>13</v>
      </c>
      <c r="C127" s="320" t="s">
        <v>177</v>
      </c>
      <c r="D127" s="321"/>
      <c r="E127" s="321"/>
      <c r="F127" s="321"/>
      <c r="G127" s="321"/>
      <c r="H127" s="322"/>
      <c r="L127" s="234"/>
    </row>
    <row r="128" spans="1:22" s="163" customFormat="1" ht="20" customHeight="1" x14ac:dyDescent="0.35">
      <c r="B128" s="202"/>
      <c r="C128" s="336" t="s">
        <v>145</v>
      </c>
      <c r="D128" s="319"/>
      <c r="E128" s="310"/>
      <c r="F128" s="311"/>
      <c r="G128" s="311"/>
      <c r="H128" s="312"/>
    </row>
    <row r="129" spans="2:12" s="163" customFormat="1" ht="20" customHeight="1" x14ac:dyDescent="0.35">
      <c r="B129" s="162"/>
      <c r="C129" s="336" t="s">
        <v>153</v>
      </c>
      <c r="D129" s="319"/>
      <c r="E129" s="310"/>
      <c r="F129" s="311"/>
      <c r="G129" s="311"/>
      <c r="H129" s="312"/>
    </row>
    <row r="130" spans="2:12" s="163" customFormat="1" ht="20" customHeight="1" x14ac:dyDescent="0.35">
      <c r="B130" s="162"/>
      <c r="C130" s="336" t="s">
        <v>154</v>
      </c>
      <c r="D130" s="319"/>
      <c r="E130" s="313"/>
      <c r="F130" s="290"/>
      <c r="G130" s="290"/>
      <c r="H130" s="291"/>
    </row>
    <row r="131" spans="2:12" s="161" customFormat="1" ht="20" customHeight="1" x14ac:dyDescent="0.35">
      <c r="D131" s="198"/>
      <c r="E131" s="198"/>
      <c r="F131" s="198"/>
      <c r="G131" s="199"/>
      <c r="H131" s="199"/>
    </row>
    <row r="132" spans="2:12" s="161" customFormat="1" ht="20" customHeight="1" x14ac:dyDescent="0.35">
      <c r="D132" s="198"/>
      <c r="E132" s="198"/>
      <c r="F132" s="198"/>
      <c r="G132" s="199"/>
      <c r="H132" s="199"/>
    </row>
    <row r="133" spans="2:12" s="161" customFormat="1" ht="20" customHeight="1" x14ac:dyDescent="0.35">
      <c r="B133" s="340" t="s">
        <v>213</v>
      </c>
      <c r="C133" s="341"/>
      <c r="D133" s="341"/>
      <c r="E133" s="341"/>
      <c r="F133" s="341"/>
      <c r="G133" s="341"/>
      <c r="H133" s="342"/>
      <c r="L133" s="240"/>
    </row>
    <row r="134" spans="2:12" s="161" customFormat="1" ht="5" customHeight="1" x14ac:dyDescent="0.35">
      <c r="B134" s="175"/>
      <c r="C134" s="175"/>
      <c r="D134" s="203"/>
      <c r="E134" s="203"/>
      <c r="F134" s="203"/>
      <c r="G134" s="204"/>
      <c r="H134" s="204"/>
    </row>
    <row r="135" spans="2:12" s="163" customFormat="1" ht="20" customHeight="1" x14ac:dyDescent="0.35">
      <c r="B135" s="162" t="s">
        <v>14</v>
      </c>
      <c r="C135" s="320" t="s">
        <v>155</v>
      </c>
      <c r="D135" s="321"/>
      <c r="E135" s="321"/>
      <c r="F135" s="321"/>
      <c r="G135" s="321"/>
      <c r="H135" s="322"/>
    </row>
    <row r="136" spans="2:12" s="163" customFormat="1" ht="20" customHeight="1" x14ac:dyDescent="0.35">
      <c r="B136" s="162"/>
      <c r="C136" s="318" t="s">
        <v>156</v>
      </c>
      <c r="D136" s="319"/>
      <c r="E136" s="337" t="s">
        <v>211</v>
      </c>
      <c r="F136" s="338"/>
      <c r="G136" s="339"/>
      <c r="H136" s="236" t="s">
        <v>149</v>
      </c>
      <c r="L136" s="234"/>
    </row>
    <row r="137" spans="2:12" s="163" customFormat="1" ht="20" customHeight="1" x14ac:dyDescent="0.35">
      <c r="B137" s="323"/>
      <c r="C137" s="324"/>
      <c r="D137" s="325"/>
      <c r="E137" s="288"/>
      <c r="F137" s="288"/>
      <c r="G137" s="288"/>
      <c r="H137" s="205" t="e">
        <f t="shared" ref="H137:H146" si="0">E137/$E$77</f>
        <v>#DIV/0!</v>
      </c>
    </row>
    <row r="138" spans="2:12" s="163" customFormat="1" ht="20" customHeight="1" x14ac:dyDescent="0.35">
      <c r="B138" s="323"/>
      <c r="C138" s="324"/>
      <c r="D138" s="325"/>
      <c r="E138" s="288"/>
      <c r="F138" s="288"/>
      <c r="G138" s="288"/>
      <c r="H138" s="205" t="e">
        <f t="shared" si="0"/>
        <v>#DIV/0!</v>
      </c>
    </row>
    <row r="139" spans="2:12" s="163" customFormat="1" ht="20" customHeight="1" x14ac:dyDescent="0.35">
      <c r="B139" s="323"/>
      <c r="C139" s="324"/>
      <c r="D139" s="325"/>
      <c r="E139" s="288"/>
      <c r="F139" s="288"/>
      <c r="G139" s="288"/>
      <c r="H139" s="205" t="e">
        <f t="shared" si="0"/>
        <v>#DIV/0!</v>
      </c>
    </row>
    <row r="140" spans="2:12" s="163" customFormat="1" ht="20" customHeight="1" x14ac:dyDescent="0.35">
      <c r="B140" s="323"/>
      <c r="C140" s="324"/>
      <c r="D140" s="325"/>
      <c r="E140" s="288"/>
      <c r="F140" s="288"/>
      <c r="G140" s="288"/>
      <c r="H140" s="205" t="e">
        <f t="shared" si="0"/>
        <v>#DIV/0!</v>
      </c>
    </row>
    <row r="141" spans="2:12" s="163" customFormat="1" ht="20" customHeight="1" x14ac:dyDescent="0.35">
      <c r="B141" s="323"/>
      <c r="C141" s="324"/>
      <c r="D141" s="325"/>
      <c r="E141" s="288"/>
      <c r="F141" s="288"/>
      <c r="G141" s="288"/>
      <c r="H141" s="205" t="e">
        <f t="shared" si="0"/>
        <v>#DIV/0!</v>
      </c>
    </row>
    <row r="142" spans="2:12" s="163" customFormat="1" ht="20" customHeight="1" x14ac:dyDescent="0.35">
      <c r="B142" s="323"/>
      <c r="C142" s="324"/>
      <c r="D142" s="325"/>
      <c r="E142" s="288"/>
      <c r="F142" s="288"/>
      <c r="G142" s="288"/>
      <c r="H142" s="205" t="e">
        <f t="shared" si="0"/>
        <v>#DIV/0!</v>
      </c>
    </row>
    <row r="143" spans="2:12" s="163" customFormat="1" ht="20" customHeight="1" x14ac:dyDescent="0.35">
      <c r="B143" s="323"/>
      <c r="C143" s="324"/>
      <c r="D143" s="325"/>
      <c r="E143" s="288"/>
      <c r="F143" s="288"/>
      <c r="G143" s="288"/>
      <c r="H143" s="205" t="e">
        <f t="shared" si="0"/>
        <v>#DIV/0!</v>
      </c>
    </row>
    <row r="144" spans="2:12" s="163" customFormat="1" ht="20" customHeight="1" x14ac:dyDescent="0.35">
      <c r="B144" s="323"/>
      <c r="C144" s="324"/>
      <c r="D144" s="325"/>
      <c r="E144" s="288"/>
      <c r="F144" s="288"/>
      <c r="G144" s="288"/>
      <c r="H144" s="205" t="e">
        <f t="shared" si="0"/>
        <v>#DIV/0!</v>
      </c>
    </row>
    <row r="145" spans="2:12" s="163" customFormat="1" ht="20" customHeight="1" x14ac:dyDescent="0.35">
      <c r="B145" s="323"/>
      <c r="C145" s="324"/>
      <c r="D145" s="325"/>
      <c r="E145" s="288"/>
      <c r="F145" s="288"/>
      <c r="G145" s="288"/>
      <c r="H145" s="205" t="e">
        <f t="shared" si="0"/>
        <v>#DIV/0!</v>
      </c>
    </row>
    <row r="146" spans="2:12" s="163" customFormat="1" ht="20" customHeight="1" x14ac:dyDescent="0.35">
      <c r="B146" s="289" t="s">
        <v>176</v>
      </c>
      <c r="C146" s="290"/>
      <c r="D146" s="291"/>
      <c r="E146" s="288"/>
      <c r="F146" s="288"/>
      <c r="G146" s="288"/>
      <c r="H146" s="205" t="e">
        <f t="shared" si="0"/>
        <v>#DIV/0!</v>
      </c>
      <c r="L146" s="234"/>
    </row>
    <row r="147" spans="2:12" s="163" customFormat="1" ht="20" customHeight="1" x14ac:dyDescent="0.35">
      <c r="B147" s="162" t="s">
        <v>30</v>
      </c>
      <c r="C147" s="320" t="s">
        <v>179</v>
      </c>
      <c r="D147" s="321"/>
      <c r="E147" s="321"/>
      <c r="F147" s="321"/>
      <c r="G147" s="321"/>
      <c r="H147" s="322"/>
      <c r="L147" s="234"/>
    </row>
    <row r="148" spans="2:12" s="163" customFormat="1" ht="20" customHeight="1" x14ac:dyDescent="0.35">
      <c r="B148" s="162"/>
      <c r="C148" s="318" t="s">
        <v>156</v>
      </c>
      <c r="D148" s="319"/>
      <c r="E148" s="337" t="s">
        <v>211</v>
      </c>
      <c r="F148" s="338"/>
      <c r="G148" s="339"/>
      <c r="H148" s="236" t="s">
        <v>149</v>
      </c>
      <c r="L148" s="234"/>
    </row>
    <row r="149" spans="2:12" s="163" customFormat="1" ht="20" customHeight="1" x14ac:dyDescent="0.35">
      <c r="B149" s="323"/>
      <c r="C149" s="324"/>
      <c r="D149" s="325"/>
      <c r="E149" s="288"/>
      <c r="F149" s="288"/>
      <c r="G149" s="288"/>
      <c r="H149" s="205" t="e">
        <f t="shared" ref="H149:H158" si="1">E149/$E$77</f>
        <v>#DIV/0!</v>
      </c>
    </row>
    <row r="150" spans="2:12" s="163" customFormat="1" ht="20" customHeight="1" x14ac:dyDescent="0.35">
      <c r="B150" s="323"/>
      <c r="C150" s="324"/>
      <c r="D150" s="325"/>
      <c r="E150" s="288"/>
      <c r="F150" s="288"/>
      <c r="G150" s="288"/>
      <c r="H150" s="205" t="e">
        <f t="shared" si="1"/>
        <v>#DIV/0!</v>
      </c>
    </row>
    <row r="151" spans="2:12" s="163" customFormat="1" ht="20" customHeight="1" x14ac:dyDescent="0.35">
      <c r="B151" s="323"/>
      <c r="C151" s="324"/>
      <c r="D151" s="325"/>
      <c r="E151" s="288"/>
      <c r="F151" s="288"/>
      <c r="G151" s="288"/>
      <c r="H151" s="205" t="e">
        <f t="shared" si="1"/>
        <v>#DIV/0!</v>
      </c>
    </row>
    <row r="152" spans="2:12" s="163" customFormat="1" ht="20" customHeight="1" x14ac:dyDescent="0.35">
      <c r="B152" s="323"/>
      <c r="C152" s="324"/>
      <c r="D152" s="325"/>
      <c r="E152" s="288"/>
      <c r="F152" s="288"/>
      <c r="G152" s="288"/>
      <c r="H152" s="205" t="e">
        <f t="shared" si="1"/>
        <v>#DIV/0!</v>
      </c>
    </row>
    <row r="153" spans="2:12" s="163" customFormat="1" ht="20" customHeight="1" x14ac:dyDescent="0.35">
      <c r="B153" s="323"/>
      <c r="C153" s="324"/>
      <c r="D153" s="325"/>
      <c r="E153" s="288"/>
      <c r="F153" s="288"/>
      <c r="G153" s="288"/>
      <c r="H153" s="205" t="e">
        <f t="shared" si="1"/>
        <v>#DIV/0!</v>
      </c>
    </row>
    <row r="154" spans="2:12" s="163" customFormat="1" ht="20" customHeight="1" x14ac:dyDescent="0.35">
      <c r="B154" s="323"/>
      <c r="C154" s="324"/>
      <c r="D154" s="325"/>
      <c r="E154" s="288"/>
      <c r="F154" s="288"/>
      <c r="G154" s="288"/>
      <c r="H154" s="205" t="e">
        <f t="shared" si="1"/>
        <v>#DIV/0!</v>
      </c>
    </row>
    <row r="155" spans="2:12" s="163" customFormat="1" ht="20" customHeight="1" x14ac:dyDescent="0.35">
      <c r="B155" s="323"/>
      <c r="C155" s="324"/>
      <c r="D155" s="325"/>
      <c r="E155" s="288"/>
      <c r="F155" s="288"/>
      <c r="G155" s="288"/>
      <c r="H155" s="205" t="e">
        <f t="shared" si="1"/>
        <v>#DIV/0!</v>
      </c>
    </row>
    <row r="156" spans="2:12" s="163" customFormat="1" ht="20" customHeight="1" x14ac:dyDescent="0.35">
      <c r="B156" s="323"/>
      <c r="C156" s="324"/>
      <c r="D156" s="325"/>
      <c r="E156" s="288"/>
      <c r="F156" s="288"/>
      <c r="G156" s="288"/>
      <c r="H156" s="205" t="e">
        <f t="shared" si="1"/>
        <v>#DIV/0!</v>
      </c>
    </row>
    <row r="157" spans="2:12" s="163" customFormat="1" ht="20" customHeight="1" x14ac:dyDescent="0.35">
      <c r="B157" s="323"/>
      <c r="C157" s="324"/>
      <c r="D157" s="325"/>
      <c r="E157" s="288"/>
      <c r="F157" s="288"/>
      <c r="G157" s="288"/>
      <c r="H157" s="205" t="e">
        <f t="shared" si="1"/>
        <v>#DIV/0!</v>
      </c>
    </row>
    <row r="158" spans="2:12" s="163" customFormat="1" ht="20" customHeight="1" x14ac:dyDescent="0.35">
      <c r="B158" s="289" t="s">
        <v>176</v>
      </c>
      <c r="C158" s="290"/>
      <c r="D158" s="291"/>
      <c r="E158" s="288"/>
      <c r="F158" s="288"/>
      <c r="G158" s="288"/>
      <c r="H158" s="205" t="e">
        <f t="shared" si="1"/>
        <v>#DIV/0!</v>
      </c>
      <c r="L158" s="234"/>
    </row>
    <row r="159" spans="2:12" s="163" customFormat="1" ht="20" customHeight="1" x14ac:dyDescent="0.35">
      <c r="E159" s="206"/>
      <c r="F159" s="206"/>
    </row>
    <row r="160" spans="2:12" s="163" customFormat="1" ht="20" customHeight="1" x14ac:dyDescent="0.35">
      <c r="E160" s="206"/>
      <c r="F160" s="206"/>
    </row>
    <row r="161" spans="2:11" s="163" customFormat="1" ht="20" customHeight="1" x14ac:dyDescent="0.35">
      <c r="B161" s="375" t="s">
        <v>157</v>
      </c>
      <c r="C161" s="376"/>
      <c r="D161" s="376"/>
      <c r="E161" s="376"/>
      <c r="F161" s="376"/>
      <c r="G161" s="376"/>
      <c r="H161" s="377"/>
    </row>
    <row r="162" spans="2:11" s="163" customFormat="1" ht="5" customHeight="1" x14ac:dyDescent="0.35">
      <c r="E162" s="206"/>
      <c r="F162" s="206"/>
    </row>
    <row r="163" spans="2:11" s="163" customFormat="1" ht="20" customHeight="1" x14ac:dyDescent="0.25">
      <c r="B163" s="378" t="s">
        <v>251</v>
      </c>
      <c r="C163" s="379"/>
      <c r="D163" s="379"/>
      <c r="E163" s="379"/>
      <c r="F163" s="379"/>
      <c r="G163" s="379"/>
      <c r="H163" s="379"/>
      <c r="K163" s="252"/>
    </row>
    <row r="164" spans="2:11" s="163" customFormat="1" ht="31.25" customHeight="1" x14ac:dyDescent="0.35">
      <c r="B164" s="379"/>
      <c r="C164" s="379"/>
      <c r="D164" s="379"/>
      <c r="E164" s="379"/>
      <c r="F164" s="379"/>
      <c r="G164" s="379"/>
      <c r="H164" s="379"/>
    </row>
    <row r="165" spans="2:11" s="163" customFormat="1" ht="20" customHeight="1" x14ac:dyDescent="0.35">
      <c r="E165" s="206"/>
      <c r="F165" s="206"/>
    </row>
    <row r="166" spans="2:11" s="163" customFormat="1" ht="37.25" customHeight="1" x14ac:dyDescent="0.35">
      <c r="B166" s="332"/>
      <c r="C166" s="333"/>
      <c r="D166" s="333"/>
      <c r="E166" s="333"/>
      <c r="F166" s="333"/>
      <c r="G166" s="333"/>
      <c r="H166" s="334"/>
    </row>
    <row r="167" spans="2:11" s="163" customFormat="1" ht="4.25" customHeight="1" x14ac:dyDescent="0.35">
      <c r="B167" s="168"/>
      <c r="C167" s="207"/>
      <c r="D167" s="207" t="s">
        <v>17</v>
      </c>
      <c r="E167" s="161"/>
      <c r="F167" s="161"/>
      <c r="G167" s="207"/>
      <c r="H167" s="208"/>
    </row>
    <row r="168" spans="2:11" s="163" customFormat="1" ht="20" customHeight="1" x14ac:dyDescent="0.35">
      <c r="B168" s="168"/>
      <c r="C168" s="207"/>
      <c r="D168" s="238" t="s">
        <v>158</v>
      </c>
      <c r="E168" s="161"/>
      <c r="F168" s="161"/>
      <c r="G168" s="207"/>
      <c r="H168" s="208"/>
    </row>
    <row r="169" spans="2:11" s="163" customFormat="1" ht="10.25" customHeight="1" x14ac:dyDescent="0.35">
      <c r="B169" s="172"/>
      <c r="C169" s="173"/>
      <c r="D169" s="173"/>
      <c r="E169" s="175"/>
      <c r="F169" s="175"/>
      <c r="G169" s="173"/>
      <c r="H169" s="209"/>
    </row>
    <row r="170" spans="2:11" s="163" customFormat="1" ht="37.25" customHeight="1" x14ac:dyDescent="0.35">
      <c r="B170" s="332"/>
      <c r="C170" s="333"/>
      <c r="D170" s="333"/>
      <c r="E170" s="333"/>
      <c r="F170" s="333"/>
      <c r="G170" s="333"/>
      <c r="H170" s="334"/>
    </row>
    <row r="171" spans="2:11" s="163" customFormat="1" ht="4.25" customHeight="1" x14ac:dyDescent="0.35">
      <c r="B171" s="168"/>
      <c r="C171" s="207"/>
      <c r="D171" s="207" t="s">
        <v>17</v>
      </c>
      <c r="E171" s="161"/>
      <c r="F171" s="161"/>
      <c r="G171" s="207"/>
      <c r="H171" s="208"/>
    </row>
    <row r="172" spans="2:11" s="163" customFormat="1" ht="20" customHeight="1" x14ac:dyDescent="0.35">
      <c r="B172" s="168"/>
      <c r="C172" s="207"/>
      <c r="D172" s="238" t="s">
        <v>159</v>
      </c>
      <c r="E172" s="161"/>
      <c r="F172" s="161"/>
      <c r="G172" s="207"/>
      <c r="H172" s="208"/>
    </row>
    <row r="173" spans="2:11" s="163" customFormat="1" ht="10.25" customHeight="1" x14ac:dyDescent="0.35">
      <c r="B173" s="172"/>
      <c r="C173" s="173"/>
      <c r="D173" s="173"/>
      <c r="E173" s="175"/>
      <c r="F173" s="175"/>
      <c r="G173" s="173"/>
      <c r="H173" s="209"/>
    </row>
    <row r="174" spans="2:11" s="163" customFormat="1" ht="37.25" customHeight="1" x14ac:dyDescent="0.35">
      <c r="B174" s="332"/>
      <c r="C174" s="333"/>
      <c r="D174" s="333"/>
      <c r="E174" s="333"/>
      <c r="F174" s="333"/>
      <c r="G174" s="333"/>
      <c r="H174" s="334"/>
    </row>
    <row r="175" spans="2:11" s="163" customFormat="1" ht="4.25" customHeight="1" x14ac:dyDescent="0.35">
      <c r="B175" s="168"/>
      <c r="C175" s="207"/>
      <c r="D175" s="207" t="s">
        <v>17</v>
      </c>
      <c r="E175" s="161"/>
      <c r="F175" s="161"/>
      <c r="G175" s="207"/>
      <c r="H175" s="208"/>
    </row>
    <row r="176" spans="2:11" s="163" customFormat="1" ht="20" customHeight="1" x14ac:dyDescent="0.35">
      <c r="B176" s="168"/>
      <c r="C176" s="207"/>
      <c r="D176" s="238" t="s">
        <v>160</v>
      </c>
      <c r="E176" s="161"/>
      <c r="F176" s="161"/>
      <c r="G176" s="207"/>
      <c r="H176" s="208"/>
    </row>
    <row r="177" spans="2:8" s="163" customFormat="1" ht="10.25" customHeight="1" x14ac:dyDescent="0.35">
      <c r="B177" s="172"/>
      <c r="C177" s="173"/>
      <c r="D177" s="173"/>
      <c r="E177" s="175"/>
      <c r="F177" s="175"/>
      <c r="G177" s="173"/>
      <c r="H177" s="209"/>
    </row>
    <row r="178" spans="2:8" s="163" customFormat="1" ht="37.25" customHeight="1" x14ac:dyDescent="0.35">
      <c r="B178" s="332"/>
      <c r="C178" s="333"/>
      <c r="D178" s="333"/>
      <c r="E178" s="333"/>
      <c r="F178" s="333"/>
      <c r="G178" s="333"/>
      <c r="H178" s="334"/>
    </row>
    <row r="179" spans="2:8" s="163" customFormat="1" ht="4.25" customHeight="1" x14ac:dyDescent="0.35">
      <c r="B179" s="168"/>
      <c r="C179" s="207"/>
      <c r="D179" s="207" t="s">
        <v>17</v>
      </c>
      <c r="E179" s="161"/>
      <c r="F179" s="161"/>
      <c r="G179" s="207"/>
      <c r="H179" s="208"/>
    </row>
    <row r="180" spans="2:8" s="163" customFormat="1" ht="20" customHeight="1" x14ac:dyDescent="0.35">
      <c r="B180" s="168"/>
      <c r="C180" s="207"/>
      <c r="D180" s="238" t="s">
        <v>161</v>
      </c>
      <c r="E180" s="161"/>
      <c r="F180" s="161"/>
      <c r="G180" s="207"/>
      <c r="H180" s="208"/>
    </row>
    <row r="181" spans="2:8" s="163" customFormat="1" ht="10.25" customHeight="1" x14ac:dyDescent="0.35">
      <c r="B181" s="172"/>
      <c r="C181" s="173"/>
      <c r="D181" s="173"/>
      <c r="E181" s="175"/>
      <c r="F181" s="175"/>
      <c r="G181" s="173"/>
      <c r="H181" s="209"/>
    </row>
    <row r="182" spans="2:8" s="163" customFormat="1" x14ac:dyDescent="0.35">
      <c r="E182" s="206"/>
      <c r="F182" s="206"/>
    </row>
    <row r="183" spans="2:8" s="163" customFormat="1" x14ac:dyDescent="0.35">
      <c r="F183" s="206"/>
    </row>
    <row r="184" spans="2:8" s="163" customFormat="1" x14ac:dyDescent="0.35">
      <c r="E184" s="206"/>
      <c r="F184" s="206"/>
    </row>
    <row r="185" spans="2:8" s="163" customFormat="1" x14ac:dyDescent="0.35">
      <c r="E185" s="206"/>
      <c r="F185" s="206"/>
    </row>
    <row r="186" spans="2:8" s="163" customFormat="1" x14ac:dyDescent="0.35">
      <c r="B186" s="210"/>
      <c r="C186" s="210"/>
      <c r="D186" s="210"/>
      <c r="E186" s="211"/>
      <c r="F186" s="206"/>
    </row>
    <row r="187" spans="2:8" s="163" customFormat="1" x14ac:dyDescent="0.35">
      <c r="E187" s="206"/>
      <c r="F187" s="206"/>
    </row>
    <row r="188" spans="2:8" s="163" customFormat="1" x14ac:dyDescent="0.35">
      <c r="E188" s="206"/>
      <c r="F188" s="206"/>
    </row>
    <row r="189" spans="2:8" s="163" customFormat="1" x14ac:dyDescent="0.35">
      <c r="E189" s="206"/>
      <c r="F189" s="206"/>
    </row>
    <row r="190" spans="2:8" s="163" customFormat="1" x14ac:dyDescent="0.35">
      <c r="E190" s="206"/>
      <c r="F190" s="206"/>
    </row>
    <row r="191" spans="2:8" s="163" customFormat="1" x14ac:dyDescent="0.35">
      <c r="E191" s="206"/>
      <c r="F191" s="206"/>
    </row>
    <row r="192" spans="2:8" s="163" customFormat="1" x14ac:dyDescent="0.35">
      <c r="E192" s="206"/>
      <c r="F192" s="206"/>
    </row>
    <row r="193" spans="5:6" s="163" customFormat="1" x14ac:dyDescent="0.35">
      <c r="E193" s="206"/>
      <c r="F193" s="206"/>
    </row>
    <row r="194" spans="5:6" s="163" customFormat="1" x14ac:dyDescent="0.35">
      <c r="E194" s="206"/>
      <c r="F194" s="206"/>
    </row>
    <row r="195" spans="5:6" s="163" customFormat="1" x14ac:dyDescent="0.35">
      <c r="E195" s="206"/>
      <c r="F195" s="206"/>
    </row>
    <row r="196" spans="5:6" s="163" customFormat="1" x14ac:dyDescent="0.35">
      <c r="E196" s="206"/>
      <c r="F196" s="206"/>
    </row>
    <row r="197" spans="5:6" s="163" customFormat="1" x14ac:dyDescent="0.35">
      <c r="E197" s="206"/>
      <c r="F197" s="206"/>
    </row>
    <row r="198" spans="5:6" s="163" customFormat="1" x14ac:dyDescent="0.35">
      <c r="E198" s="206"/>
      <c r="F198" s="206"/>
    </row>
    <row r="199" spans="5:6" s="163" customFormat="1" x14ac:dyDescent="0.35">
      <c r="E199" s="206"/>
      <c r="F199" s="206"/>
    </row>
    <row r="200" spans="5:6" s="163" customFormat="1" x14ac:dyDescent="0.35">
      <c r="E200" s="206"/>
      <c r="F200" s="206"/>
    </row>
    <row r="201" spans="5:6" s="163" customFormat="1" x14ac:dyDescent="0.35">
      <c r="E201" s="206"/>
      <c r="F201" s="206"/>
    </row>
    <row r="202" spans="5:6" s="163" customFormat="1" x14ac:dyDescent="0.35">
      <c r="E202" s="206"/>
      <c r="F202" s="206"/>
    </row>
    <row r="203" spans="5:6" s="163" customFormat="1" x14ac:dyDescent="0.35">
      <c r="E203" s="206"/>
      <c r="F203" s="206"/>
    </row>
    <row r="204" spans="5:6" s="163" customFormat="1" x14ac:dyDescent="0.35">
      <c r="E204" s="206"/>
      <c r="F204" s="206"/>
    </row>
    <row r="205" spans="5:6" s="163" customFormat="1" x14ac:dyDescent="0.35">
      <c r="E205" s="206"/>
      <c r="F205" s="206"/>
    </row>
    <row r="206" spans="5:6" s="163" customFormat="1" x14ac:dyDescent="0.35">
      <c r="E206" s="206"/>
      <c r="F206" s="206"/>
    </row>
    <row r="207" spans="5:6" s="163" customFormat="1" x14ac:dyDescent="0.35">
      <c r="E207" s="206"/>
      <c r="F207" s="206"/>
    </row>
    <row r="208" spans="5:6" s="163" customFormat="1" x14ac:dyDescent="0.35">
      <c r="E208" s="206"/>
      <c r="F208" s="206"/>
    </row>
    <row r="209" spans="5:6" s="163" customFormat="1" x14ac:dyDescent="0.35">
      <c r="E209" s="206"/>
      <c r="F209" s="206"/>
    </row>
    <row r="210" spans="5:6" s="163" customFormat="1" x14ac:dyDescent="0.35">
      <c r="E210" s="206"/>
      <c r="F210" s="206"/>
    </row>
    <row r="211" spans="5:6" s="163" customFormat="1" x14ac:dyDescent="0.35">
      <c r="E211" s="206"/>
      <c r="F211" s="206"/>
    </row>
    <row r="212" spans="5:6" s="163" customFormat="1" x14ac:dyDescent="0.35">
      <c r="E212" s="206"/>
      <c r="F212" s="206"/>
    </row>
    <row r="213" spans="5:6" s="163" customFormat="1" x14ac:dyDescent="0.35">
      <c r="E213" s="206"/>
      <c r="F213" s="206"/>
    </row>
    <row r="214" spans="5:6" s="163" customFormat="1" x14ac:dyDescent="0.35">
      <c r="E214" s="206"/>
      <c r="F214" s="206"/>
    </row>
    <row r="215" spans="5:6" s="163" customFormat="1" x14ac:dyDescent="0.35">
      <c r="E215" s="206"/>
      <c r="F215" s="206"/>
    </row>
    <row r="216" spans="5:6" s="163" customFormat="1" x14ac:dyDescent="0.35">
      <c r="E216" s="206"/>
      <c r="F216" s="206"/>
    </row>
    <row r="217" spans="5:6" s="163" customFormat="1" x14ac:dyDescent="0.35">
      <c r="E217" s="206"/>
      <c r="F217" s="206"/>
    </row>
    <row r="218" spans="5:6" s="163" customFormat="1" x14ac:dyDescent="0.35">
      <c r="E218" s="206"/>
      <c r="F218" s="206"/>
    </row>
    <row r="219" spans="5:6" s="163" customFormat="1" x14ac:dyDescent="0.35">
      <c r="E219" s="206"/>
      <c r="F219" s="206"/>
    </row>
    <row r="220" spans="5:6" s="163" customFormat="1" x14ac:dyDescent="0.35">
      <c r="E220" s="206"/>
      <c r="F220" s="206"/>
    </row>
    <row r="221" spans="5:6" s="163" customFormat="1" x14ac:dyDescent="0.35">
      <c r="E221" s="206"/>
      <c r="F221" s="206"/>
    </row>
    <row r="222" spans="5:6" s="163" customFormat="1" x14ac:dyDescent="0.35">
      <c r="E222" s="206"/>
      <c r="F222" s="206"/>
    </row>
    <row r="223" spans="5:6" s="163" customFormat="1" x14ac:dyDescent="0.35">
      <c r="E223" s="206"/>
      <c r="F223" s="206"/>
    </row>
    <row r="224" spans="5:6" s="163" customFormat="1" x14ac:dyDescent="0.35">
      <c r="E224" s="206"/>
      <c r="F224" s="206"/>
    </row>
    <row r="225" spans="5:6" s="163" customFormat="1" x14ac:dyDescent="0.35">
      <c r="E225" s="206"/>
      <c r="F225" s="206"/>
    </row>
    <row r="226" spans="5:6" s="163" customFormat="1" x14ac:dyDescent="0.35">
      <c r="E226" s="206"/>
      <c r="F226" s="206"/>
    </row>
    <row r="227" spans="5:6" s="163" customFormat="1" x14ac:dyDescent="0.35">
      <c r="E227" s="206"/>
      <c r="F227" s="206"/>
    </row>
    <row r="228" spans="5:6" s="163" customFormat="1" x14ac:dyDescent="0.35">
      <c r="E228" s="206"/>
      <c r="F228" s="206"/>
    </row>
    <row r="229" spans="5:6" s="163" customFormat="1" x14ac:dyDescent="0.35">
      <c r="E229" s="206"/>
      <c r="F229" s="206"/>
    </row>
    <row r="230" spans="5:6" s="163" customFormat="1" x14ac:dyDescent="0.35">
      <c r="E230" s="206"/>
      <c r="F230" s="206"/>
    </row>
    <row r="231" spans="5:6" s="163" customFormat="1" x14ac:dyDescent="0.35">
      <c r="E231" s="206"/>
      <c r="F231" s="206"/>
    </row>
    <row r="232" spans="5:6" s="163" customFormat="1" x14ac:dyDescent="0.35">
      <c r="E232" s="206"/>
      <c r="F232" s="206"/>
    </row>
    <row r="233" spans="5:6" s="163" customFormat="1" x14ac:dyDescent="0.35">
      <c r="E233" s="206"/>
      <c r="F233" s="206"/>
    </row>
    <row r="234" spans="5:6" s="163" customFormat="1" x14ac:dyDescent="0.35">
      <c r="E234" s="206"/>
      <c r="F234" s="206"/>
    </row>
    <row r="235" spans="5:6" s="163" customFormat="1" x14ac:dyDescent="0.35">
      <c r="E235" s="206"/>
      <c r="F235" s="206"/>
    </row>
    <row r="236" spans="5:6" s="163" customFormat="1" x14ac:dyDescent="0.35">
      <c r="E236" s="206"/>
      <c r="F236" s="206"/>
    </row>
    <row r="237" spans="5:6" s="163" customFormat="1" x14ac:dyDescent="0.35">
      <c r="E237" s="206"/>
      <c r="F237" s="206"/>
    </row>
    <row r="238" spans="5:6" s="163" customFormat="1" x14ac:dyDescent="0.35">
      <c r="E238" s="206"/>
      <c r="F238" s="206"/>
    </row>
    <row r="239" spans="5:6" s="163" customFormat="1" x14ac:dyDescent="0.35">
      <c r="E239" s="206"/>
      <c r="F239" s="206"/>
    </row>
    <row r="240" spans="5:6" s="163" customFormat="1" x14ac:dyDescent="0.35">
      <c r="E240" s="206"/>
      <c r="F240" s="206"/>
    </row>
    <row r="241" spans="5:6" s="163" customFormat="1" x14ac:dyDescent="0.35">
      <c r="E241" s="206"/>
      <c r="F241" s="206"/>
    </row>
    <row r="242" spans="5:6" s="163" customFormat="1" x14ac:dyDescent="0.35">
      <c r="E242" s="206"/>
      <c r="F242" s="206"/>
    </row>
    <row r="243" spans="5:6" s="163" customFormat="1" x14ac:dyDescent="0.35">
      <c r="E243" s="206"/>
      <c r="F243" s="206"/>
    </row>
    <row r="244" spans="5:6" s="163" customFormat="1" x14ac:dyDescent="0.35">
      <c r="E244" s="206"/>
      <c r="F244" s="206"/>
    </row>
    <row r="245" spans="5:6" s="163" customFormat="1" x14ac:dyDescent="0.35">
      <c r="E245" s="206"/>
      <c r="F245" s="206"/>
    </row>
    <row r="246" spans="5:6" s="163" customFormat="1" x14ac:dyDescent="0.35">
      <c r="E246" s="206"/>
      <c r="F246" s="206"/>
    </row>
    <row r="247" spans="5:6" s="163" customFormat="1" x14ac:dyDescent="0.35">
      <c r="E247" s="206"/>
      <c r="F247" s="206"/>
    </row>
    <row r="248" spans="5:6" s="163" customFormat="1" x14ac:dyDescent="0.35">
      <c r="E248" s="206"/>
      <c r="F248" s="206"/>
    </row>
    <row r="249" spans="5:6" s="163" customFormat="1" x14ac:dyDescent="0.35">
      <c r="E249" s="206"/>
      <c r="F249" s="206"/>
    </row>
    <row r="250" spans="5:6" s="163" customFormat="1" x14ac:dyDescent="0.35">
      <c r="E250" s="206"/>
      <c r="F250" s="206"/>
    </row>
    <row r="251" spans="5:6" s="163" customFormat="1" x14ac:dyDescent="0.35">
      <c r="E251" s="206"/>
      <c r="F251" s="206"/>
    </row>
  </sheetData>
  <mergeCells count="236">
    <mergeCell ref="C112:D112"/>
    <mergeCell ref="E112:G112"/>
    <mergeCell ref="E113:G113"/>
    <mergeCell ref="B113:D113"/>
    <mergeCell ref="C76:H76"/>
    <mergeCell ref="C98:H98"/>
    <mergeCell ref="C107:D107"/>
    <mergeCell ref="E88:G88"/>
    <mergeCell ref="E89:G89"/>
    <mergeCell ref="B92:B93"/>
    <mergeCell ref="C92:D93"/>
    <mergeCell ref="E92:G92"/>
    <mergeCell ref="E93:G93"/>
    <mergeCell ref="C111:H111"/>
    <mergeCell ref="C84:D85"/>
    <mergeCell ref="C86:D87"/>
    <mergeCell ref="E78:G78"/>
    <mergeCell ref="E80:G80"/>
    <mergeCell ref="E87:H87"/>
    <mergeCell ref="E86:H86"/>
    <mergeCell ref="C77:D77"/>
    <mergeCell ref="C78:D79"/>
    <mergeCell ref="C80:D81"/>
    <mergeCell ref="E91:G91"/>
    <mergeCell ref="K94:P94"/>
    <mergeCell ref="K102:P102"/>
    <mergeCell ref="L103:M103"/>
    <mergeCell ref="L104:M104"/>
    <mergeCell ref="L105:M105"/>
    <mergeCell ref="L106:M106"/>
    <mergeCell ref="L107:M107"/>
    <mergeCell ref="E100:H100"/>
    <mergeCell ref="B109:H109"/>
    <mergeCell ref="E101:H101"/>
    <mergeCell ref="C102:H102"/>
    <mergeCell ref="C97:D97"/>
    <mergeCell ref="E97:H97"/>
    <mergeCell ref="C95:D95"/>
    <mergeCell ref="E95:H95"/>
    <mergeCell ref="C94:H94"/>
    <mergeCell ref="C99:D99"/>
    <mergeCell ref="C100:D100"/>
    <mergeCell ref="C101:D101"/>
    <mergeCell ref="C103:D103"/>
    <mergeCell ref="C104:D104"/>
    <mergeCell ref="C105:D105"/>
    <mergeCell ref="C106:D106"/>
    <mergeCell ref="C96:D96"/>
    <mergeCell ref="C74:D74"/>
    <mergeCell ref="C75:D75"/>
    <mergeCell ref="C65:D65"/>
    <mergeCell ref="C66:D66"/>
    <mergeCell ref="C70:D70"/>
    <mergeCell ref="C71:D71"/>
    <mergeCell ref="C72:D72"/>
    <mergeCell ref="C73:D73"/>
    <mergeCell ref="E71:H71"/>
    <mergeCell ref="E72:H72"/>
    <mergeCell ref="E73:H73"/>
    <mergeCell ref="E74:H74"/>
    <mergeCell ref="C67:D67"/>
    <mergeCell ref="C68:D68"/>
    <mergeCell ref="C69:D69"/>
    <mergeCell ref="E65:H65"/>
    <mergeCell ref="E66:H66"/>
    <mergeCell ref="E67:H67"/>
    <mergeCell ref="E68:H68"/>
    <mergeCell ref="E69:H69"/>
    <mergeCell ref="E70:H70"/>
    <mergeCell ref="E61:H61"/>
    <mergeCell ref="E62:H62"/>
    <mergeCell ref="C63:D63"/>
    <mergeCell ref="E63:H63"/>
    <mergeCell ref="C64:H64"/>
    <mergeCell ref="C55:D55"/>
    <mergeCell ref="C56:D56"/>
    <mergeCell ref="C57:D57"/>
    <mergeCell ref="C58:D58"/>
    <mergeCell ref="C59:D59"/>
    <mergeCell ref="C60:D60"/>
    <mergeCell ref="C61:D61"/>
    <mergeCell ref="C62:D62"/>
    <mergeCell ref="E55:H55"/>
    <mergeCell ref="E56:H56"/>
    <mergeCell ref="E57:H57"/>
    <mergeCell ref="E58:H58"/>
    <mergeCell ref="E59:H59"/>
    <mergeCell ref="E60:H60"/>
    <mergeCell ref="B2:H2"/>
    <mergeCell ref="B19:H19"/>
    <mergeCell ref="B25:H25"/>
    <mergeCell ref="B37:H37"/>
    <mergeCell ref="B16:H16"/>
    <mergeCell ref="C20:H20"/>
    <mergeCell ref="C24:H24"/>
    <mergeCell ref="C26:H26"/>
    <mergeCell ref="C36:H36"/>
    <mergeCell ref="D21:D23"/>
    <mergeCell ref="G21:H23"/>
    <mergeCell ref="C18:H18"/>
    <mergeCell ref="D33:H35"/>
    <mergeCell ref="D30:H32"/>
    <mergeCell ref="D27:H29"/>
    <mergeCell ref="B4:H13"/>
    <mergeCell ref="B14:H14"/>
    <mergeCell ref="C38:H38"/>
    <mergeCell ref="D39:D41"/>
    <mergeCell ref="G39:H41"/>
    <mergeCell ref="E75:H75"/>
    <mergeCell ref="B152:D152"/>
    <mergeCell ref="E152:G152"/>
    <mergeCell ref="B161:H161"/>
    <mergeCell ref="B163:H164"/>
    <mergeCell ref="E128:H128"/>
    <mergeCell ref="B158:D158"/>
    <mergeCell ref="E158:G158"/>
    <mergeCell ref="E146:G146"/>
    <mergeCell ref="C147:H147"/>
    <mergeCell ref="E148:G148"/>
    <mergeCell ref="B149:D149"/>
    <mergeCell ref="C136:D136"/>
    <mergeCell ref="C148:D148"/>
    <mergeCell ref="E149:G149"/>
    <mergeCell ref="B157:D157"/>
    <mergeCell ref="E157:G157"/>
    <mergeCell ref="B141:D141"/>
    <mergeCell ref="E141:G141"/>
    <mergeCell ref="B142:D142"/>
    <mergeCell ref="B145:D145"/>
    <mergeCell ref="B153:D153"/>
    <mergeCell ref="E99:H99"/>
    <mergeCell ref="E84:G84"/>
    <mergeCell ref="B80:B81"/>
    <mergeCell ref="E79:G79"/>
    <mergeCell ref="E82:G82"/>
    <mergeCell ref="E83:G83"/>
    <mergeCell ref="E150:G150"/>
    <mergeCell ref="B151:D151"/>
    <mergeCell ref="E151:G151"/>
    <mergeCell ref="B82:B83"/>
    <mergeCell ref="C82:D83"/>
    <mergeCell ref="C118:H118"/>
    <mergeCell ref="C119:D119"/>
    <mergeCell ref="E119:G119"/>
    <mergeCell ref="B120:D120"/>
    <mergeCell ref="E120:G120"/>
    <mergeCell ref="B123:D123"/>
    <mergeCell ref="E123:G123"/>
    <mergeCell ref="B124:D124"/>
    <mergeCell ref="E124:G124"/>
    <mergeCell ref="B90:B91"/>
    <mergeCell ref="C90:D91"/>
    <mergeCell ref="E90:G90"/>
    <mergeCell ref="E77:H77"/>
    <mergeCell ref="E81:G81"/>
    <mergeCell ref="E85:G85"/>
    <mergeCell ref="E117:G117"/>
    <mergeCell ref="C126:D126"/>
    <mergeCell ref="E126:H126"/>
    <mergeCell ref="C127:H127"/>
    <mergeCell ref="B116:D116"/>
    <mergeCell ref="E116:G116"/>
    <mergeCell ref="B117:D117"/>
    <mergeCell ref="B114:D114"/>
    <mergeCell ref="E114:G114"/>
    <mergeCell ref="B115:D115"/>
    <mergeCell ref="E115:G115"/>
    <mergeCell ref="B78:B79"/>
    <mergeCell ref="E103:H103"/>
    <mergeCell ref="E104:H104"/>
    <mergeCell ref="E105:H105"/>
    <mergeCell ref="E106:H106"/>
    <mergeCell ref="E107:H107"/>
    <mergeCell ref="C88:D89"/>
    <mergeCell ref="B84:B85"/>
    <mergeCell ref="B86:B87"/>
    <mergeCell ref="B88:B89"/>
    <mergeCell ref="B138:D138"/>
    <mergeCell ref="E138:G138"/>
    <mergeCell ref="C125:H125"/>
    <mergeCell ref="C130:D130"/>
    <mergeCell ref="E129:H129"/>
    <mergeCell ref="E130:H130"/>
    <mergeCell ref="C135:H135"/>
    <mergeCell ref="E136:G136"/>
    <mergeCell ref="B137:D137"/>
    <mergeCell ref="E137:G137"/>
    <mergeCell ref="B133:H133"/>
    <mergeCell ref="B140:D140"/>
    <mergeCell ref="B174:H174"/>
    <mergeCell ref="B178:H178"/>
    <mergeCell ref="B166:H166"/>
    <mergeCell ref="B121:D121"/>
    <mergeCell ref="E121:G121"/>
    <mergeCell ref="B122:D122"/>
    <mergeCell ref="E122:G122"/>
    <mergeCell ref="E142:G142"/>
    <mergeCell ref="E153:G153"/>
    <mergeCell ref="B154:D154"/>
    <mergeCell ref="E154:G154"/>
    <mergeCell ref="B155:D155"/>
    <mergeCell ref="E155:G155"/>
    <mergeCell ref="B170:H170"/>
    <mergeCell ref="B156:D156"/>
    <mergeCell ref="E156:G156"/>
    <mergeCell ref="B143:D143"/>
    <mergeCell ref="E143:G143"/>
    <mergeCell ref="B144:D144"/>
    <mergeCell ref="E144:G144"/>
    <mergeCell ref="B150:D150"/>
    <mergeCell ref="C128:D128"/>
    <mergeCell ref="C129:D129"/>
    <mergeCell ref="E140:G140"/>
    <mergeCell ref="B146:D146"/>
    <mergeCell ref="E145:G145"/>
    <mergeCell ref="K14:Q14"/>
    <mergeCell ref="K42:L42"/>
    <mergeCell ref="L43:Q43"/>
    <mergeCell ref="M44:N46"/>
    <mergeCell ref="C43:H43"/>
    <mergeCell ref="D44:D46"/>
    <mergeCell ref="G44:H46"/>
    <mergeCell ref="E54:H54"/>
    <mergeCell ref="E53:H53"/>
    <mergeCell ref="E52:H52"/>
    <mergeCell ref="C54:D54"/>
    <mergeCell ref="C53:D53"/>
    <mergeCell ref="C52:D52"/>
    <mergeCell ref="C51:H51"/>
    <mergeCell ref="C47:H47"/>
    <mergeCell ref="C42:D42"/>
    <mergeCell ref="E42:H42"/>
    <mergeCell ref="G48:H50"/>
    <mergeCell ref="D48:D50"/>
    <mergeCell ref="B139:D139"/>
    <mergeCell ref="E139:G139"/>
  </mergeCells>
  <dataValidations disablePrompts="1" xWindow="906" yWindow="530" count="1">
    <dataValidation errorStyle="warning" showInputMessage="1" showErrorMessage="1" prompt="Fill out the cell only if you choose Model 1" sqref="E79:G79" xr:uid="{CDDF550E-90D9-4743-B7D5-4D996DFD2A14}"/>
  </dataValidations>
  <pageMargins left="0.7" right="0.7" top="0.75" bottom="0.75" header="0.3" footer="0.3"/>
  <pageSetup paperSize="9" scale="62" orientation="portrait" r:id="rId1"/>
  <rowBreaks count="3" manualBreakCount="3">
    <brk id="50" min="1" max="8" man="1"/>
    <brk id="108" min="1" max="8" man="1"/>
    <brk id="160" min="1" max="8" man="1"/>
  </rowBreaks>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97"/>
  <sheetViews>
    <sheetView showGridLines="0" view="pageBreakPreview" zoomScale="80" zoomScaleNormal="100" zoomScaleSheetLayoutView="80" workbookViewId="0">
      <pane xSplit="2" ySplit="14" topLeftCell="C21" activePane="bottomRight" state="frozen"/>
      <selection pane="topRight" activeCell="C1" sqref="C1"/>
      <selection pane="bottomLeft" activeCell="A9" sqref="A9"/>
      <selection pane="bottomRight" activeCell="C22" sqref="C22:F22"/>
    </sheetView>
  </sheetViews>
  <sheetFormatPr defaultColWidth="9.08984375" defaultRowHeight="14.5" x14ac:dyDescent="0.35"/>
  <cols>
    <col min="1" max="1" width="1.6328125" style="1" customWidth="1"/>
    <col min="2" max="2" width="99.90625" style="1" customWidth="1"/>
    <col min="3" max="3" width="12.36328125" style="1" customWidth="1"/>
    <col min="4" max="4" width="11.54296875" style="1" customWidth="1"/>
    <col min="5" max="5" width="12" style="1" customWidth="1"/>
    <col min="6" max="12" width="10.6328125" style="1" bestFit="1" customWidth="1"/>
    <col min="13" max="16" width="10" style="1" bestFit="1" customWidth="1"/>
    <col min="17" max="17" width="9" style="1" bestFit="1" customWidth="1"/>
    <col min="18" max="18" width="1.6328125" style="1" customWidth="1"/>
    <col min="19" max="19" width="127" style="1" customWidth="1"/>
    <col min="20" max="21" width="1.6328125" style="1" customWidth="1"/>
    <col min="22" max="16384" width="9.08984375" style="1"/>
  </cols>
  <sheetData>
    <row r="1" spans="2:20" ht="5" customHeight="1" x14ac:dyDescent="0.35"/>
    <row r="2" spans="2:20" ht="16" thickBot="1" x14ac:dyDescent="0.4">
      <c r="B2" s="2" t="s">
        <v>43</v>
      </c>
      <c r="C2" s="3"/>
      <c r="D2" s="3"/>
      <c r="E2" s="3"/>
      <c r="F2" s="3"/>
      <c r="G2" s="3"/>
      <c r="H2" s="3"/>
      <c r="I2" s="3"/>
      <c r="J2" s="3"/>
      <c r="K2" s="3"/>
      <c r="L2" s="3"/>
      <c r="M2" s="3"/>
      <c r="N2" s="3"/>
      <c r="O2" s="3"/>
      <c r="P2" s="3"/>
      <c r="Q2" s="3"/>
      <c r="R2" s="3"/>
      <c r="S2" s="3"/>
      <c r="T2" s="3"/>
    </row>
    <row r="3" spans="2:20" s="8" customFormat="1" ht="16" thickBot="1" x14ac:dyDescent="0.4">
      <c r="B3" s="4" t="s">
        <v>214</v>
      </c>
      <c r="C3" s="5"/>
      <c r="D3" s="5"/>
      <c r="E3" s="6"/>
      <c r="F3" s="86"/>
      <c r="G3" s="85"/>
      <c r="H3" s="414" t="s">
        <v>41</v>
      </c>
      <c r="I3" s="416" t="s">
        <v>103</v>
      </c>
      <c r="J3" s="418" t="s">
        <v>104</v>
      </c>
      <c r="K3" s="5"/>
      <c r="L3" s="5"/>
      <c r="M3" s="5"/>
      <c r="N3" s="5"/>
      <c r="O3" s="5"/>
      <c r="P3" s="5"/>
      <c r="Q3" s="5"/>
    </row>
    <row r="4" spans="2:20" ht="28.5" customHeight="1" x14ac:dyDescent="0.35">
      <c r="B4" s="9"/>
      <c r="C4" s="10"/>
      <c r="D4" s="10"/>
      <c r="F4" s="39"/>
      <c r="G4" s="39"/>
      <c r="H4" s="415"/>
      <c r="I4" s="417"/>
      <c r="J4" s="419"/>
      <c r="N4" s="1" t="b">
        <f>SUM(K17:P17)&lt;0.2</f>
        <v>1</v>
      </c>
      <c r="O4" s="58" t="s">
        <v>114</v>
      </c>
    </row>
    <row r="5" spans="2:20" x14ac:dyDescent="0.35">
      <c r="B5" s="216" t="s">
        <v>215</v>
      </c>
      <c r="C5" s="11">
        <f>SUM(C6:C9)</f>
        <v>0</v>
      </c>
      <c r="D5" s="12">
        <f>SUM(D6:D9)</f>
        <v>0</v>
      </c>
      <c r="F5" s="1" t="s">
        <v>89</v>
      </c>
      <c r="G5" s="7">
        <f ca="1">C5-G6</f>
        <v>0</v>
      </c>
      <c r="H5" s="7">
        <f ca="1">$D$6*G5</f>
        <v>0</v>
      </c>
      <c r="I5" s="7">
        <f ca="1">$D$7*G5</f>
        <v>0</v>
      </c>
      <c r="J5" s="7">
        <f ca="1">SUM($D$8:$D$9)*G5</f>
        <v>0</v>
      </c>
      <c r="N5" s="1" t="b">
        <f>Q17=1</f>
        <v>0</v>
      </c>
      <c r="O5" s="1" t="s">
        <v>115</v>
      </c>
    </row>
    <row r="6" spans="2:20" x14ac:dyDescent="0.35">
      <c r="B6" s="13" t="s">
        <v>216</v>
      </c>
      <c r="C6" s="82"/>
      <c r="D6" s="14">
        <f>IFERROR(C6/$C$5,0)</f>
        <v>0</v>
      </c>
      <c r="F6" s="1" t="s">
        <v>91</v>
      </c>
      <c r="G6" s="7">
        <f ca="1">SUM(C38:P38)</f>
        <v>0</v>
      </c>
      <c r="H6" s="7">
        <f ca="1">$D$6*G6</f>
        <v>0</v>
      </c>
      <c r="I6" s="7">
        <f ca="1">$D$7*G6</f>
        <v>0</v>
      </c>
      <c r="J6" s="7">
        <f ca="1">SUM($D$8:$D$9)*G6</f>
        <v>0</v>
      </c>
      <c r="N6" s="1" t="b">
        <f>Q18=1</f>
        <v>0</v>
      </c>
      <c r="O6" s="1" t="s">
        <v>116</v>
      </c>
    </row>
    <row r="7" spans="2:20" x14ac:dyDescent="0.35">
      <c r="B7" s="242" t="s">
        <v>217</v>
      </c>
      <c r="C7" s="82"/>
      <c r="D7" s="14">
        <f>IFERROR(C7/$C$5,0)</f>
        <v>0</v>
      </c>
      <c r="F7" s="1" t="s">
        <v>92</v>
      </c>
      <c r="G7" s="15" t="e">
        <f ca="1">G33</f>
        <v>#DIV/0!</v>
      </c>
      <c r="N7" s="16" t="b">
        <f ca="1">Q24+Q37-C5&lt;0.001</f>
        <v>1</v>
      </c>
      <c r="O7" s="1" t="s">
        <v>117</v>
      </c>
    </row>
    <row r="8" spans="2:20" x14ac:dyDescent="0.35">
      <c r="B8" s="13" t="s">
        <v>218</v>
      </c>
      <c r="C8" s="82"/>
      <c r="D8" s="14">
        <f>IFERROR(C8/$C$5,0)</f>
        <v>0</v>
      </c>
      <c r="F8" s="58" t="s">
        <v>239</v>
      </c>
      <c r="G8" s="15" t="e">
        <f ca="1">G33</f>
        <v>#DIV/0!</v>
      </c>
      <c r="N8" s="17" t="b">
        <f ca="1">Q28=0</f>
        <v>1</v>
      </c>
      <c r="O8" s="1" t="s">
        <v>118</v>
      </c>
    </row>
    <row r="9" spans="2:20" x14ac:dyDescent="0.35">
      <c r="B9" s="242" t="s">
        <v>181</v>
      </c>
      <c r="C9" s="82"/>
      <c r="D9" s="14">
        <f>IFERROR(C9/$C$5,0)</f>
        <v>0</v>
      </c>
      <c r="F9" s="58" t="s">
        <v>232</v>
      </c>
      <c r="G9" s="15" t="e">
        <f ca="1">Q33</f>
        <v>#DIV/0!</v>
      </c>
      <c r="N9" s="1" t="b">
        <f ca="1">Q35+Q36=Q37</f>
        <v>1</v>
      </c>
      <c r="O9" s="1" t="s">
        <v>119</v>
      </c>
    </row>
    <row r="10" spans="2:20" ht="15" thickBot="1" x14ac:dyDescent="0.4">
      <c r="C10" s="18"/>
      <c r="D10" s="18"/>
      <c r="E10" s="19"/>
      <c r="F10" s="19"/>
      <c r="G10" s="19"/>
      <c r="H10" s="19"/>
      <c r="I10" s="19"/>
      <c r="J10" s="19"/>
      <c r="K10" s="19"/>
      <c r="L10" s="19"/>
      <c r="M10" s="19"/>
      <c r="N10" s="19"/>
      <c r="O10" s="19"/>
      <c r="P10" s="19"/>
    </row>
    <row r="11" spans="2:20" ht="15" thickBot="1" x14ac:dyDescent="0.4">
      <c r="B11" s="10"/>
      <c r="C11" s="411" t="s">
        <v>240</v>
      </c>
      <c r="D11" s="412"/>
      <c r="E11" s="412"/>
      <c r="F11" s="412"/>
      <c r="G11" s="412"/>
      <c r="H11" s="412"/>
      <c r="I11" s="412"/>
      <c r="J11" s="412"/>
      <c r="K11" s="412"/>
      <c r="L11" s="412"/>
      <c r="M11" s="412"/>
      <c r="N11" s="412"/>
      <c r="O11" s="412"/>
      <c r="P11" s="413"/>
    </row>
    <row r="12" spans="2:20" ht="17.25" customHeight="1" thickBot="1" x14ac:dyDescent="0.4">
      <c r="C12" s="411" t="s">
        <v>241</v>
      </c>
      <c r="D12" s="412"/>
      <c r="E12" s="412"/>
      <c r="F12" s="412"/>
      <c r="G12" s="411" t="s">
        <v>242</v>
      </c>
      <c r="H12" s="412"/>
      <c r="I12" s="412"/>
      <c r="J12" s="412"/>
      <c r="K12" s="412"/>
      <c r="L12" s="412"/>
      <c r="M12" s="412"/>
      <c r="N12" s="412"/>
      <c r="O12" s="412"/>
      <c r="P12" s="413"/>
    </row>
    <row r="13" spans="2:20" x14ac:dyDescent="0.35">
      <c r="B13" s="20" t="s">
        <v>169</v>
      </c>
      <c r="C13" s="421">
        <v>1</v>
      </c>
      <c r="D13" s="422"/>
      <c r="E13" s="422">
        <f>C13+1</f>
        <v>2</v>
      </c>
      <c r="F13" s="422"/>
      <c r="G13" s="420">
        <f>E13+1</f>
        <v>3</v>
      </c>
      <c r="H13" s="420"/>
      <c r="I13" s="420">
        <f>G13+1</f>
        <v>4</v>
      </c>
      <c r="J13" s="420"/>
      <c r="K13" s="420">
        <f>I13+1</f>
        <v>5</v>
      </c>
      <c r="L13" s="420"/>
      <c r="M13" s="420">
        <f>K13+1</f>
        <v>6</v>
      </c>
      <c r="N13" s="420"/>
      <c r="O13" s="420">
        <f>M13+1</f>
        <v>7</v>
      </c>
      <c r="P13" s="420"/>
      <c r="Q13" s="21" t="s">
        <v>88</v>
      </c>
    </row>
    <row r="14" spans="2:20" ht="15" thickBot="1" x14ac:dyDescent="0.4">
      <c r="B14" s="22"/>
      <c r="C14" s="23" t="s">
        <v>86</v>
      </c>
      <c r="D14" s="24" t="s">
        <v>87</v>
      </c>
      <c r="E14" s="23" t="s">
        <v>86</v>
      </c>
      <c r="F14" s="24" t="s">
        <v>87</v>
      </c>
      <c r="G14" s="23" t="s">
        <v>86</v>
      </c>
      <c r="H14" s="24" t="s">
        <v>87</v>
      </c>
      <c r="I14" s="23" t="s">
        <v>86</v>
      </c>
      <c r="J14" s="24" t="s">
        <v>87</v>
      </c>
      <c r="K14" s="23" t="s">
        <v>86</v>
      </c>
      <c r="L14" s="24" t="s">
        <v>87</v>
      </c>
      <c r="M14" s="23" t="s">
        <v>86</v>
      </c>
      <c r="N14" s="24" t="s">
        <v>87</v>
      </c>
      <c r="O14" s="23" t="s">
        <v>86</v>
      </c>
      <c r="P14" s="24" t="s">
        <v>87</v>
      </c>
      <c r="Q14" s="25"/>
    </row>
    <row r="15" spans="2:20" s="29" customFormat="1" ht="5" customHeight="1" x14ac:dyDescent="0.35">
      <c r="B15" s="26"/>
      <c r="C15" s="27"/>
      <c r="D15" s="27"/>
      <c r="E15" s="27"/>
      <c r="F15" s="27"/>
      <c r="G15" s="27"/>
      <c r="H15" s="27"/>
      <c r="I15" s="27"/>
      <c r="J15" s="27"/>
      <c r="K15" s="27"/>
      <c r="L15" s="27"/>
      <c r="M15" s="27"/>
      <c r="N15" s="27"/>
      <c r="O15" s="27"/>
      <c r="P15" s="27"/>
      <c r="Q15" s="28"/>
    </row>
    <row r="16" spans="2:20" s="30" customFormat="1" x14ac:dyDescent="0.35">
      <c r="B16" s="80" t="s">
        <v>44</v>
      </c>
    </row>
    <row r="17" spans="2:21" x14ac:dyDescent="0.35">
      <c r="B17" s="217" t="s">
        <v>45</v>
      </c>
      <c r="C17" s="31"/>
      <c r="D17" s="31"/>
      <c r="E17" s="31"/>
      <c r="F17" s="31"/>
      <c r="G17" s="280"/>
      <c r="H17" s="280"/>
      <c r="I17" s="280"/>
      <c r="J17" s="280"/>
      <c r="K17" s="280"/>
      <c r="L17" s="280"/>
      <c r="M17" s="280"/>
      <c r="N17" s="280"/>
      <c r="O17" s="280"/>
      <c r="P17" s="280"/>
      <c r="Q17" s="15">
        <f>SUM($C17:P17)</f>
        <v>0</v>
      </c>
      <c r="U17" s="15"/>
    </row>
    <row r="18" spans="2:21" x14ac:dyDescent="0.35">
      <c r="B18" s="57" t="s">
        <v>46</v>
      </c>
      <c r="C18" s="32"/>
      <c r="D18" s="32"/>
      <c r="E18" s="32"/>
      <c r="F18" s="32"/>
      <c r="G18" s="31"/>
      <c r="H18" s="31"/>
      <c r="I18" s="31"/>
      <c r="J18" s="31"/>
      <c r="K18" s="31"/>
      <c r="L18" s="31"/>
      <c r="M18" s="31"/>
      <c r="N18" s="31"/>
      <c r="O18" s="31"/>
      <c r="P18" s="31"/>
      <c r="Q18" s="15">
        <f>SUM($C18:P18)</f>
        <v>0</v>
      </c>
    </row>
    <row r="19" spans="2:21" x14ac:dyDescent="0.35">
      <c r="B19" s="218" t="s">
        <v>47</v>
      </c>
      <c r="C19" s="34">
        <f>SUM($C17:C17)</f>
        <v>0</v>
      </c>
      <c r="D19" s="34">
        <f>SUM($C17:D17)</f>
        <v>0</v>
      </c>
      <c r="E19" s="34">
        <f>SUM($C17:E17)</f>
        <v>0</v>
      </c>
      <c r="F19" s="34">
        <f>SUM($C17:F17)</f>
        <v>0</v>
      </c>
      <c r="G19" s="274">
        <f>SUM($C17:G17)</f>
        <v>0</v>
      </c>
      <c r="H19" s="34">
        <f>SUM($C17:H17)</f>
        <v>0</v>
      </c>
      <c r="I19" s="34">
        <f>SUM($C17:I17)</f>
        <v>0</v>
      </c>
      <c r="J19" s="34">
        <f>SUM($C17:J17)</f>
        <v>0</v>
      </c>
      <c r="K19" s="34">
        <f>SUM($C17:K17)</f>
        <v>0</v>
      </c>
      <c r="L19" s="34">
        <f>SUM($C17:L17)</f>
        <v>0</v>
      </c>
      <c r="M19" s="34">
        <f>SUM($C17:M17)</f>
        <v>0</v>
      </c>
      <c r="N19" s="34">
        <f>SUM($C17:N17)</f>
        <v>0</v>
      </c>
      <c r="O19" s="34">
        <f>SUM($C17:O17)</f>
        <v>0</v>
      </c>
      <c r="P19" s="34">
        <f>SUM($C17:P17)</f>
        <v>0</v>
      </c>
      <c r="Q19" s="15">
        <f>P19</f>
        <v>0</v>
      </c>
      <c r="S19" s="58" t="s">
        <v>122</v>
      </c>
    </row>
    <row r="20" spans="2:21" x14ac:dyDescent="0.35">
      <c r="B20" s="218" t="s">
        <v>48</v>
      </c>
      <c r="C20" s="34">
        <f>SUM($C18:C18)</f>
        <v>0</v>
      </c>
      <c r="D20" s="34">
        <f>SUM($C18:D18)</f>
        <v>0</v>
      </c>
      <c r="E20" s="34">
        <f>SUM($C18:E18)</f>
        <v>0</v>
      </c>
      <c r="F20" s="34">
        <f>SUM($C18:F18)</f>
        <v>0</v>
      </c>
      <c r="G20" s="274">
        <f>SUM($C18:G18)</f>
        <v>0</v>
      </c>
      <c r="H20" s="34">
        <f>SUM($C18:H18)</f>
        <v>0</v>
      </c>
      <c r="I20" s="34">
        <f>SUM($C18:I18)</f>
        <v>0</v>
      </c>
      <c r="J20" s="34">
        <f>SUM($C18:J18)</f>
        <v>0</v>
      </c>
      <c r="K20" s="34">
        <f>SUM($C18:K18)</f>
        <v>0</v>
      </c>
      <c r="L20" s="34">
        <f>SUM($C18:L18)</f>
        <v>0</v>
      </c>
      <c r="M20" s="34">
        <f>SUM($C18:M18)</f>
        <v>0</v>
      </c>
      <c r="N20" s="34">
        <f>SUM($C18:N18)</f>
        <v>0</v>
      </c>
      <c r="O20" s="34">
        <f>SUM($C18:O18)</f>
        <v>0</v>
      </c>
      <c r="P20" s="34">
        <f>SUM($C18:P18)</f>
        <v>0</v>
      </c>
      <c r="Q20" s="15">
        <f>P20</f>
        <v>0</v>
      </c>
    </row>
    <row r="21" spans="2:21" x14ac:dyDescent="0.35">
      <c r="B21" s="67"/>
      <c r="C21" s="34"/>
      <c r="D21" s="34"/>
      <c r="E21" s="34"/>
      <c r="F21" s="34"/>
      <c r="G21" s="274"/>
      <c r="H21" s="34"/>
      <c r="I21" s="274"/>
      <c r="J21" s="274"/>
      <c r="K21" s="274"/>
      <c r="L21" s="34"/>
      <c r="M21" s="34"/>
      <c r="N21" s="34"/>
      <c r="O21" s="34"/>
      <c r="P21" s="34"/>
    </row>
    <row r="22" spans="2:21" s="19" customFormat="1" x14ac:dyDescent="0.35">
      <c r="B22" s="68" t="s">
        <v>49</v>
      </c>
      <c r="C22" s="69"/>
      <c r="D22" s="69">
        <v>0.25</v>
      </c>
      <c r="E22" s="69"/>
      <c r="F22" s="69">
        <v>0.55000000000000004</v>
      </c>
      <c r="G22" s="281"/>
      <c r="H22" s="281"/>
      <c r="I22" s="275"/>
      <c r="J22" s="275"/>
      <c r="K22" s="276"/>
      <c r="L22" s="62"/>
      <c r="M22" s="62"/>
      <c r="N22" s="62"/>
      <c r="O22" s="62"/>
      <c r="P22" s="62"/>
    </row>
    <row r="23" spans="2:21" s="29" customFormat="1" x14ac:dyDescent="0.35">
      <c r="B23" s="63"/>
      <c r="C23" s="64"/>
      <c r="D23" s="64"/>
      <c r="E23" s="64"/>
      <c r="F23" s="65"/>
      <c r="G23" s="65"/>
      <c r="H23" s="65"/>
      <c r="I23" s="64"/>
      <c r="J23" s="64"/>
      <c r="K23" s="66"/>
      <c r="L23" s="66"/>
      <c r="M23" s="66"/>
      <c r="N23" s="66"/>
      <c r="O23" s="66"/>
      <c r="P23" s="66"/>
    </row>
    <row r="24" spans="2:21" x14ac:dyDescent="0.35">
      <c r="B24" s="33" t="s">
        <v>50</v>
      </c>
      <c r="C24" s="7">
        <f t="shared" ref="C24:P24" ca="1" si="0">C17*$G$5</f>
        <v>0</v>
      </c>
      <c r="D24" s="7">
        <f t="shared" ca="1" si="0"/>
        <v>0</v>
      </c>
      <c r="E24" s="7">
        <f t="shared" ca="1" si="0"/>
        <v>0</v>
      </c>
      <c r="F24" s="7">
        <f t="shared" ca="1" si="0"/>
        <v>0</v>
      </c>
      <c r="G24" s="7">
        <f t="shared" ca="1" si="0"/>
        <v>0</v>
      </c>
      <c r="H24" s="7">
        <f t="shared" ca="1" si="0"/>
        <v>0</v>
      </c>
      <c r="I24" s="7">
        <f t="shared" ca="1" si="0"/>
        <v>0</v>
      </c>
      <c r="J24" s="7">
        <f t="shared" ca="1" si="0"/>
        <v>0</v>
      </c>
      <c r="K24" s="7">
        <f t="shared" ca="1" si="0"/>
        <v>0</v>
      </c>
      <c r="L24" s="7">
        <f t="shared" ca="1" si="0"/>
        <v>0</v>
      </c>
      <c r="M24" s="7">
        <f t="shared" ca="1" si="0"/>
        <v>0</v>
      </c>
      <c r="N24" s="7">
        <f t="shared" ca="1" si="0"/>
        <v>0</v>
      </c>
      <c r="O24" s="7">
        <f t="shared" ca="1" si="0"/>
        <v>0</v>
      </c>
      <c r="P24" s="7">
        <f t="shared" ca="1" si="0"/>
        <v>0</v>
      </c>
      <c r="Q24" s="35">
        <f ca="1">SUM(C24:P24)</f>
        <v>0</v>
      </c>
    </row>
    <row r="25" spans="2:21" x14ac:dyDescent="0.35">
      <c r="B25" s="33" t="s">
        <v>51</v>
      </c>
      <c r="C25" s="7">
        <f t="shared" ref="C25:P25" ca="1" si="1">C18*$G$5</f>
        <v>0</v>
      </c>
      <c r="D25" s="7">
        <f t="shared" ca="1" si="1"/>
        <v>0</v>
      </c>
      <c r="E25" s="7">
        <f t="shared" ca="1" si="1"/>
        <v>0</v>
      </c>
      <c r="F25" s="7">
        <f t="shared" ca="1" si="1"/>
        <v>0</v>
      </c>
      <c r="G25" s="7">
        <f t="shared" ca="1" si="1"/>
        <v>0</v>
      </c>
      <c r="H25" s="7">
        <f t="shared" ca="1" si="1"/>
        <v>0</v>
      </c>
      <c r="I25" s="7">
        <f t="shared" ca="1" si="1"/>
        <v>0</v>
      </c>
      <c r="J25" s="7">
        <f t="shared" ca="1" si="1"/>
        <v>0</v>
      </c>
      <c r="K25" s="7">
        <f t="shared" ca="1" si="1"/>
        <v>0</v>
      </c>
      <c r="L25" s="7">
        <f t="shared" ca="1" si="1"/>
        <v>0</v>
      </c>
      <c r="M25" s="7">
        <f t="shared" ca="1" si="1"/>
        <v>0</v>
      </c>
      <c r="N25" s="7">
        <f t="shared" ca="1" si="1"/>
        <v>0</v>
      </c>
      <c r="O25" s="7">
        <f t="shared" ca="1" si="1"/>
        <v>0</v>
      </c>
      <c r="P25" s="7">
        <f t="shared" ca="1" si="1"/>
        <v>0</v>
      </c>
      <c r="Q25" s="35">
        <f ca="1">SUM(C25:P25)</f>
        <v>0</v>
      </c>
    </row>
    <row r="26" spans="2:21" x14ac:dyDescent="0.35">
      <c r="B26" s="13" t="s">
        <v>52</v>
      </c>
      <c r="C26" s="7">
        <f ca="1">SUM($C24:C24)</f>
        <v>0</v>
      </c>
      <c r="D26" s="7">
        <f ca="1">SUM($C24:D24)</f>
        <v>0</v>
      </c>
      <c r="E26" s="7">
        <f ca="1">SUM($C24:E24)</f>
        <v>0</v>
      </c>
      <c r="F26" s="7">
        <f ca="1">SUM($C24:F24)</f>
        <v>0</v>
      </c>
      <c r="G26" s="7">
        <f ca="1">SUM($C24:G24)</f>
        <v>0</v>
      </c>
      <c r="H26" s="7">
        <f ca="1">SUM($C24:H24)</f>
        <v>0</v>
      </c>
      <c r="I26" s="7">
        <f ca="1">SUM($C24:I24)</f>
        <v>0</v>
      </c>
      <c r="J26" s="7">
        <f ca="1">SUM($C24:J24)</f>
        <v>0</v>
      </c>
      <c r="K26" s="7">
        <f ca="1">SUM($C24:K24)</f>
        <v>0</v>
      </c>
      <c r="L26" s="7">
        <f ca="1">SUM($C24:L24)</f>
        <v>0</v>
      </c>
      <c r="M26" s="7">
        <f ca="1">SUM($C24:M24)</f>
        <v>0</v>
      </c>
      <c r="N26" s="7">
        <f ca="1">SUM($C24:N24)</f>
        <v>0</v>
      </c>
      <c r="O26" s="7">
        <f ca="1">SUM($C24:O24)</f>
        <v>0</v>
      </c>
      <c r="P26" s="7">
        <f ca="1">SUM($C24:P24)</f>
        <v>0</v>
      </c>
      <c r="Q26" s="35">
        <f ca="1">P26</f>
        <v>0</v>
      </c>
      <c r="R26" s="17"/>
      <c r="S26" s="17"/>
      <c r="T26" s="17"/>
      <c r="U26" s="17"/>
    </row>
    <row r="27" spans="2:21" x14ac:dyDescent="0.35">
      <c r="B27" s="13" t="s">
        <v>53</v>
      </c>
      <c r="C27" s="7">
        <f ca="1">SUM($C25:C25)</f>
        <v>0</v>
      </c>
      <c r="D27" s="7">
        <f ca="1">SUM($C25:D25)</f>
        <v>0</v>
      </c>
      <c r="E27" s="7">
        <f ca="1">SUM($C25:E25)</f>
        <v>0</v>
      </c>
      <c r="F27" s="7">
        <f ca="1">SUM($C25:F25)</f>
        <v>0</v>
      </c>
      <c r="G27" s="7">
        <f ca="1">SUM($C25:G25)</f>
        <v>0</v>
      </c>
      <c r="H27" s="7">
        <f ca="1">SUM($C25:H25)</f>
        <v>0</v>
      </c>
      <c r="I27" s="7">
        <f ca="1">SUM($C25:I25)</f>
        <v>0</v>
      </c>
      <c r="J27" s="7">
        <f ca="1">SUM($C25:J25)</f>
        <v>0</v>
      </c>
      <c r="K27" s="7">
        <f ca="1">SUM($C25:K25)</f>
        <v>0</v>
      </c>
      <c r="L27" s="7">
        <f ca="1">SUM($C25:L25)</f>
        <v>0</v>
      </c>
      <c r="M27" s="7">
        <f ca="1">SUM($C25:M25)</f>
        <v>0</v>
      </c>
      <c r="N27" s="7">
        <f ca="1">SUM($C25:N25)</f>
        <v>0</v>
      </c>
      <c r="O27" s="7">
        <f ca="1">SUM($C25:O25)</f>
        <v>0</v>
      </c>
      <c r="P27" s="7">
        <f ca="1">SUM($C25:P25)</f>
        <v>0</v>
      </c>
      <c r="Q27" s="35">
        <f ca="1">P27</f>
        <v>0</v>
      </c>
      <c r="R27" s="17"/>
      <c r="S27" s="17"/>
      <c r="T27" s="17"/>
      <c r="U27" s="17"/>
    </row>
    <row r="28" spans="2:21" x14ac:dyDescent="0.35">
      <c r="B28" s="36" t="s">
        <v>55</v>
      </c>
      <c r="C28" s="37">
        <f ca="1">C26-C27</f>
        <v>0</v>
      </c>
      <c r="D28" s="37">
        <f t="shared" ref="D28:P28" ca="1" si="2">D26-D27</f>
        <v>0</v>
      </c>
      <c r="E28" s="37">
        <f t="shared" ca="1" si="2"/>
        <v>0</v>
      </c>
      <c r="F28" s="37">
        <f t="shared" ca="1" si="2"/>
        <v>0</v>
      </c>
      <c r="G28" s="37">
        <f t="shared" ca="1" si="2"/>
        <v>0</v>
      </c>
      <c r="H28" s="37">
        <f t="shared" ca="1" si="2"/>
        <v>0</v>
      </c>
      <c r="I28" s="37">
        <f t="shared" ca="1" si="2"/>
        <v>0</v>
      </c>
      <c r="J28" s="37">
        <f t="shared" ca="1" si="2"/>
        <v>0</v>
      </c>
      <c r="K28" s="37">
        <f t="shared" ca="1" si="2"/>
        <v>0</v>
      </c>
      <c r="L28" s="37">
        <f t="shared" ca="1" si="2"/>
        <v>0</v>
      </c>
      <c r="M28" s="37">
        <f t="shared" ca="1" si="2"/>
        <v>0</v>
      </c>
      <c r="N28" s="37">
        <f t="shared" ca="1" si="2"/>
        <v>0</v>
      </c>
      <c r="O28" s="37">
        <f t="shared" ca="1" si="2"/>
        <v>0</v>
      </c>
      <c r="P28" s="37">
        <f t="shared" ca="1" si="2"/>
        <v>0</v>
      </c>
      <c r="Q28" s="38">
        <f ca="1">Q26-Q27</f>
        <v>0</v>
      </c>
      <c r="R28" s="17"/>
      <c r="S28" s="17"/>
      <c r="T28" s="17"/>
    </row>
    <row r="30" spans="2:21" s="10" customFormat="1" x14ac:dyDescent="0.35">
      <c r="B30" s="60" t="s">
        <v>57</v>
      </c>
      <c r="C30" s="59"/>
      <c r="D30" s="59"/>
      <c r="E30" s="59"/>
      <c r="F30" s="59"/>
      <c r="G30" s="59"/>
      <c r="H30" s="59"/>
      <c r="I30" s="59"/>
      <c r="J30" s="59"/>
    </row>
    <row r="31" spans="2:21" s="10" customFormat="1" x14ac:dyDescent="0.35">
      <c r="B31" s="61" t="s">
        <v>59</v>
      </c>
      <c r="C31" s="59">
        <v>1.2500000000000001E-2</v>
      </c>
      <c r="D31" s="59">
        <v>1.2500000000000001E-2</v>
      </c>
      <c r="E31" s="59">
        <v>1.2500000000000001E-2</v>
      </c>
      <c r="F31" s="59">
        <v>1.2500000000000001E-2</v>
      </c>
      <c r="G31" s="59"/>
      <c r="H31" s="59"/>
      <c r="I31" s="59"/>
      <c r="J31" s="59"/>
      <c r="K31" s="59"/>
      <c r="L31" s="59"/>
      <c r="M31" s="59"/>
      <c r="N31" s="59"/>
      <c r="O31" s="59"/>
      <c r="P31" s="59"/>
      <c r="S31" s="272" t="s">
        <v>234</v>
      </c>
    </row>
    <row r="32" spans="2:21" s="10" customFormat="1" x14ac:dyDescent="0.35">
      <c r="B32" s="61" t="s">
        <v>60</v>
      </c>
      <c r="C32" s="273">
        <v>1.2500000000000001E-2</v>
      </c>
      <c r="D32" s="273">
        <v>1.2500000000000001E-2</v>
      </c>
      <c r="E32" s="273">
        <v>1.2500000000000001E-2</v>
      </c>
      <c r="F32" s="273">
        <v>1.2500000000000001E-2</v>
      </c>
      <c r="G32" s="273">
        <v>7.4999999999999997E-3</v>
      </c>
      <c r="H32" s="273">
        <v>7.4999999999999997E-3</v>
      </c>
      <c r="I32" s="273">
        <v>7.4999999999999997E-3</v>
      </c>
      <c r="J32" s="273">
        <v>7.4999999999999997E-3</v>
      </c>
      <c r="K32" s="273">
        <v>7.4999999999999997E-3</v>
      </c>
      <c r="L32" s="273">
        <v>7.4999999999999997E-3</v>
      </c>
      <c r="M32" s="59">
        <v>7.4999999999999997E-3</v>
      </c>
      <c r="N32" s="59">
        <v>7.4999999999999997E-3</v>
      </c>
      <c r="O32" s="59">
        <v>7.4999999999999997E-3</v>
      </c>
      <c r="P32" s="59">
        <v>7.4999999999999997E-3</v>
      </c>
      <c r="S32" s="272" t="s">
        <v>235</v>
      </c>
    </row>
    <row r="33" spans="2:19" x14ac:dyDescent="0.35">
      <c r="B33" s="57" t="s">
        <v>219</v>
      </c>
      <c r="C33" s="15"/>
      <c r="D33" s="15"/>
      <c r="E33" s="15"/>
      <c r="F33" s="15"/>
      <c r="G33" s="15" t="e">
        <f ca="1">SUM($C37:G37)/(SUM($C37:G37)+G26)</f>
        <v>#DIV/0!</v>
      </c>
      <c r="H33" s="15" t="e">
        <f ca="1">SUM($C37:H37)/(SUM($C37:H37)+H26)</f>
        <v>#DIV/0!</v>
      </c>
      <c r="I33" s="15" t="e">
        <f ca="1">SUM($C37:I37)/(SUM($C37:I37)+I26)</f>
        <v>#DIV/0!</v>
      </c>
      <c r="J33" s="15" t="e">
        <f ca="1">SUM($C37:J37)/(SUM($C37:J37)+J26)</f>
        <v>#DIV/0!</v>
      </c>
      <c r="K33" s="15" t="e">
        <f ca="1">SUM($C37:K37)/(SUM($C37:K37)+K26)</f>
        <v>#DIV/0!</v>
      </c>
      <c r="L33" s="15" t="e">
        <f ca="1">SUM($C37:L37)/(SUM($C37:L37)+L26)</f>
        <v>#DIV/0!</v>
      </c>
      <c r="M33" s="15" t="e">
        <f ca="1">SUM($C37:M37)/(SUM($C37:M37)+M26)</f>
        <v>#DIV/0!</v>
      </c>
      <c r="N33" s="15" t="e">
        <f ca="1">SUM($C37:N37)/(SUM($C37:N37)+N26)</f>
        <v>#DIV/0!</v>
      </c>
      <c r="O33" s="15" t="e">
        <f ca="1">SUM($C37:O37)/(SUM($C37:O37)+O26)</f>
        <v>#DIV/0!</v>
      </c>
      <c r="P33" s="15" t="e">
        <f ca="1">SUM($C37:P37)/(SUM($C37:P37)+P26)</f>
        <v>#DIV/0!</v>
      </c>
      <c r="Q33" s="15" t="e">
        <f ca="1">P33</f>
        <v>#DIV/0!</v>
      </c>
      <c r="S33" s="58" t="s">
        <v>236</v>
      </c>
    </row>
    <row r="34" spans="2:19" x14ac:dyDescent="0.35">
      <c r="B34" s="33"/>
    </row>
    <row r="35" spans="2:19" x14ac:dyDescent="0.35">
      <c r="B35" s="33" t="s">
        <v>61</v>
      </c>
      <c r="C35" s="1">
        <f t="shared" ref="C35:F35" si="3">$C$5*C31</f>
        <v>0</v>
      </c>
      <c r="D35" s="1">
        <f t="shared" si="3"/>
        <v>0</v>
      </c>
      <c r="E35" s="1">
        <f t="shared" si="3"/>
        <v>0</v>
      </c>
      <c r="F35" s="1">
        <f t="shared" si="3"/>
        <v>0</v>
      </c>
      <c r="Q35" s="35">
        <f>SUM(C35:P35)</f>
        <v>0</v>
      </c>
    </row>
    <row r="36" spans="2:19" x14ac:dyDescent="0.35">
      <c r="B36" s="33" t="s">
        <v>62</v>
      </c>
      <c r="C36" s="40">
        <f ca="1">AVERAGE(C28)*C32</f>
        <v>0</v>
      </c>
      <c r="D36" s="40">
        <f t="shared" ref="D36" ca="1" si="4">AVERAGE(C28:D28)*D32</f>
        <v>0</v>
      </c>
      <c r="E36" s="40">
        <f t="shared" ref="E36:P36" ca="1" si="5">AVERAGE(D28:E28)*E32</f>
        <v>0</v>
      </c>
      <c r="F36" s="40">
        <f t="shared" ca="1" si="5"/>
        <v>0</v>
      </c>
      <c r="G36" s="40">
        <f ca="1">AVERAGE(G28:G28)*G32</f>
        <v>0</v>
      </c>
      <c r="H36" s="40">
        <f t="shared" ca="1" si="5"/>
        <v>0</v>
      </c>
      <c r="I36" s="40">
        <f t="shared" ca="1" si="5"/>
        <v>0</v>
      </c>
      <c r="J36" s="40">
        <f t="shared" ca="1" si="5"/>
        <v>0</v>
      </c>
      <c r="K36" s="40">
        <f t="shared" ca="1" si="5"/>
        <v>0</v>
      </c>
      <c r="L36" s="40">
        <f t="shared" ca="1" si="5"/>
        <v>0</v>
      </c>
      <c r="M36" s="40">
        <f t="shared" ca="1" si="5"/>
        <v>0</v>
      </c>
      <c r="N36" s="40">
        <f t="shared" ca="1" si="5"/>
        <v>0</v>
      </c>
      <c r="O36" s="40">
        <f t="shared" ca="1" si="5"/>
        <v>0</v>
      </c>
      <c r="P36" s="40">
        <f t="shared" ca="1" si="5"/>
        <v>0</v>
      </c>
      <c r="Q36" s="35">
        <f ca="1">SUM(C36:P36)</f>
        <v>0</v>
      </c>
    </row>
    <row r="37" spans="2:19" s="19" customFormat="1" x14ac:dyDescent="0.35">
      <c r="B37" s="73" t="s">
        <v>63</v>
      </c>
      <c r="C37" s="74">
        <f ca="1">SUM(C35:C36)</f>
        <v>0</v>
      </c>
      <c r="D37" s="74">
        <f t="shared" ref="D37:P37" ca="1" si="6">SUM(D35:D36)</f>
        <v>0</v>
      </c>
      <c r="E37" s="74">
        <f t="shared" ca="1" si="6"/>
        <v>0</v>
      </c>
      <c r="F37" s="74">
        <f t="shared" ca="1" si="6"/>
        <v>0</v>
      </c>
      <c r="G37" s="74">
        <f t="shared" ca="1" si="6"/>
        <v>0</v>
      </c>
      <c r="H37" s="74">
        <f t="shared" ca="1" si="6"/>
        <v>0</v>
      </c>
      <c r="I37" s="74">
        <f t="shared" ca="1" si="6"/>
        <v>0</v>
      </c>
      <c r="J37" s="74">
        <f t="shared" ca="1" si="6"/>
        <v>0</v>
      </c>
      <c r="K37" s="74">
        <f t="shared" ca="1" si="6"/>
        <v>0</v>
      </c>
      <c r="L37" s="74">
        <f t="shared" ca="1" si="6"/>
        <v>0</v>
      </c>
      <c r="M37" s="74">
        <f t="shared" ca="1" si="6"/>
        <v>0</v>
      </c>
      <c r="N37" s="74">
        <f t="shared" ca="1" si="6"/>
        <v>0</v>
      </c>
      <c r="O37" s="74">
        <f t="shared" ca="1" si="6"/>
        <v>0</v>
      </c>
      <c r="P37" s="74">
        <f t="shared" ca="1" si="6"/>
        <v>0</v>
      </c>
      <c r="Q37" s="83">
        <f ca="1">SUM(C37:P37)</f>
        <v>0</v>
      </c>
      <c r="S37" s="71"/>
    </row>
    <row r="38" spans="2:19" s="19" customFormat="1" x14ac:dyDescent="0.35">
      <c r="B38" s="75" t="s">
        <v>64</v>
      </c>
      <c r="C38" s="423">
        <f ca="1">SUM(C37:D37)</f>
        <v>0</v>
      </c>
      <c r="D38" s="423"/>
      <c r="E38" s="423">
        <f ca="1">SUM(E37:F37)</f>
        <v>0</v>
      </c>
      <c r="F38" s="423"/>
      <c r="G38" s="423">
        <f ca="1">SUM(G37:H37)</f>
        <v>0</v>
      </c>
      <c r="H38" s="423"/>
      <c r="I38" s="423">
        <f ca="1">SUM(I37:J37)</f>
        <v>0</v>
      </c>
      <c r="J38" s="423"/>
      <c r="K38" s="423">
        <f ca="1">SUM(K37:L37)</f>
        <v>0</v>
      </c>
      <c r="L38" s="423"/>
      <c r="M38" s="423">
        <f ca="1">SUM(M37:N37)</f>
        <v>0</v>
      </c>
      <c r="N38" s="423"/>
      <c r="O38" s="423">
        <f ca="1">SUM(O37:P37)</f>
        <v>0</v>
      </c>
      <c r="P38" s="423"/>
      <c r="Q38" s="83">
        <f ca="1">SUM(C38:P38)</f>
        <v>0</v>
      </c>
    </row>
    <row r="39" spans="2:19" s="19" customFormat="1" x14ac:dyDescent="0.35">
      <c r="B39" s="72"/>
      <c r="C39" s="76"/>
      <c r="D39" s="76"/>
      <c r="E39" s="77"/>
      <c r="F39" s="77"/>
      <c r="G39" s="77"/>
      <c r="H39" s="77"/>
      <c r="I39" s="77"/>
      <c r="J39" s="77"/>
      <c r="K39" s="77"/>
      <c r="L39" s="77"/>
      <c r="M39" s="77"/>
      <c r="N39" s="77"/>
      <c r="O39" s="77"/>
      <c r="P39" s="77"/>
      <c r="Q39" s="71"/>
    </row>
    <row r="41" spans="2:19" x14ac:dyDescent="0.35">
      <c r="B41" s="243" t="s">
        <v>220</v>
      </c>
      <c r="C41" s="70"/>
      <c r="D41" s="70"/>
      <c r="E41" s="70"/>
      <c r="F41" s="70"/>
      <c r="G41" s="70"/>
      <c r="H41" s="70"/>
      <c r="I41" s="70"/>
      <c r="J41" s="70"/>
      <c r="K41" s="70"/>
      <c r="L41" s="70"/>
      <c r="M41" s="70"/>
      <c r="N41" s="70"/>
      <c r="O41" s="70"/>
      <c r="P41" s="70"/>
      <c r="Q41" s="71"/>
    </row>
    <row r="42" spans="2:19" x14ac:dyDescent="0.35">
      <c r="B42" s="57" t="s">
        <v>221</v>
      </c>
      <c r="C42" s="1">
        <f>SUM(C43:C46)</f>
        <v>0</v>
      </c>
      <c r="D42" s="1">
        <f t="shared" ref="D42:P42" si="7">SUM(D43:D46)</f>
        <v>0</v>
      </c>
      <c r="E42" s="1">
        <f t="shared" si="7"/>
        <v>0</v>
      </c>
      <c r="F42" s="1">
        <f t="shared" si="7"/>
        <v>0</v>
      </c>
      <c r="G42" s="1">
        <f t="shared" si="7"/>
        <v>0</v>
      </c>
      <c r="H42" s="1">
        <f t="shared" si="7"/>
        <v>0</v>
      </c>
      <c r="I42" s="1">
        <f t="shared" si="7"/>
        <v>0</v>
      </c>
      <c r="J42" s="1">
        <f t="shared" si="7"/>
        <v>0</v>
      </c>
      <c r="K42" s="1">
        <f t="shared" si="7"/>
        <v>0</v>
      </c>
      <c r="L42" s="1">
        <f t="shared" si="7"/>
        <v>0</v>
      </c>
      <c r="M42" s="1">
        <f t="shared" si="7"/>
        <v>0</v>
      </c>
      <c r="N42" s="1">
        <f t="shared" si="7"/>
        <v>0</v>
      </c>
      <c r="O42" s="1">
        <f t="shared" si="7"/>
        <v>0</v>
      </c>
      <c r="P42" s="1">
        <f t="shared" si="7"/>
        <v>0</v>
      </c>
      <c r="Q42" s="35">
        <f>SUM(C42:P42)</f>
        <v>0</v>
      </c>
    </row>
    <row r="43" spans="2:19" x14ac:dyDescent="0.35">
      <c r="B43" s="41" t="s">
        <v>105</v>
      </c>
      <c r="C43" s="42"/>
      <c r="D43" s="42"/>
      <c r="E43" s="42"/>
      <c r="F43" s="42"/>
      <c r="G43" s="42"/>
      <c r="H43" s="42"/>
      <c r="I43" s="42"/>
      <c r="J43" s="42"/>
      <c r="K43" s="42"/>
      <c r="L43" s="42"/>
      <c r="M43" s="42"/>
      <c r="N43" s="42"/>
      <c r="O43" s="42"/>
      <c r="P43" s="42"/>
      <c r="Q43" s="35">
        <f>SUM(C43:P43)</f>
        <v>0</v>
      </c>
    </row>
    <row r="44" spans="2:19" x14ac:dyDescent="0.35">
      <c r="B44" s="41" t="s">
        <v>106</v>
      </c>
      <c r="C44" s="42"/>
      <c r="D44" s="42"/>
      <c r="E44" s="42"/>
      <c r="F44" s="42"/>
      <c r="G44" s="42"/>
      <c r="H44" s="42"/>
      <c r="I44" s="42"/>
      <c r="J44" s="42"/>
      <c r="K44" s="42"/>
      <c r="L44" s="42"/>
      <c r="M44" s="42"/>
      <c r="N44" s="42"/>
      <c r="O44" s="42"/>
      <c r="P44" s="42"/>
      <c r="Q44" s="35">
        <f>SUM(C44:P44)</f>
        <v>0</v>
      </c>
    </row>
    <row r="45" spans="2:19" x14ac:dyDescent="0.35">
      <c r="B45" s="41" t="s">
        <v>68</v>
      </c>
      <c r="C45" s="42"/>
      <c r="D45" s="42"/>
      <c r="E45" s="42"/>
      <c r="F45" s="42"/>
      <c r="G45" s="42"/>
      <c r="H45" s="42"/>
      <c r="I45" s="42"/>
      <c r="J45" s="42"/>
      <c r="K45" s="42"/>
      <c r="L45" s="42"/>
      <c r="M45" s="42"/>
      <c r="N45" s="42"/>
      <c r="O45" s="42"/>
      <c r="P45" s="42"/>
      <c r="Q45" s="35">
        <f>SUM(C45:P45)</f>
        <v>0</v>
      </c>
    </row>
    <row r="46" spans="2:19" x14ac:dyDescent="0.35">
      <c r="B46" s="41" t="s">
        <v>107</v>
      </c>
      <c r="C46" s="42"/>
      <c r="D46" s="42"/>
      <c r="E46" s="42"/>
      <c r="F46" s="42"/>
      <c r="G46" s="42"/>
      <c r="H46" s="42"/>
      <c r="I46" s="42"/>
      <c r="J46" s="42"/>
      <c r="K46" s="42"/>
      <c r="L46" s="42"/>
      <c r="M46" s="42"/>
      <c r="N46" s="42"/>
      <c r="O46" s="42"/>
      <c r="P46" s="42"/>
      <c r="Q46" s="35">
        <f>SUM(C46:P46)</f>
        <v>0</v>
      </c>
    </row>
    <row r="47" spans="2:19" s="10" customFormat="1" ht="5" customHeight="1" x14ac:dyDescent="0.35">
      <c r="B47" s="41"/>
      <c r="Q47" s="253"/>
    </row>
    <row r="48" spans="2:19" x14ac:dyDescent="0.35">
      <c r="B48" s="13" t="s">
        <v>222</v>
      </c>
      <c r="C48" s="42"/>
      <c r="D48" s="42"/>
      <c r="E48" s="42"/>
      <c r="F48" s="42"/>
      <c r="G48" s="42"/>
      <c r="H48" s="42"/>
      <c r="I48" s="42"/>
      <c r="J48" s="42"/>
      <c r="K48" s="42"/>
      <c r="L48" s="42"/>
      <c r="M48" s="42"/>
      <c r="N48" s="42"/>
      <c r="O48" s="42"/>
      <c r="P48" s="42"/>
      <c r="Q48" s="35">
        <f>SUM(C48:P48)</f>
        <v>0</v>
      </c>
    </row>
    <row r="49" spans="2:17" x14ac:dyDescent="0.35">
      <c r="B49" s="13" t="s">
        <v>108</v>
      </c>
      <c r="C49" s="42"/>
      <c r="D49" s="42"/>
      <c r="E49" s="42"/>
      <c r="F49" s="42"/>
      <c r="G49" s="42"/>
      <c r="H49" s="42"/>
      <c r="I49" s="42"/>
      <c r="J49" s="42"/>
      <c r="K49" s="42"/>
      <c r="L49" s="42"/>
      <c r="M49" s="42"/>
      <c r="N49" s="42"/>
      <c r="O49" s="42"/>
      <c r="P49" s="42"/>
      <c r="Q49" s="35">
        <f>SUM(C49:P49)</f>
        <v>0</v>
      </c>
    </row>
    <row r="50" spans="2:17" x14ac:dyDescent="0.35">
      <c r="B50" s="13" t="s">
        <v>109</v>
      </c>
      <c r="C50" s="42"/>
      <c r="D50" s="42"/>
      <c r="E50" s="42"/>
      <c r="F50" s="42"/>
      <c r="G50" s="42"/>
      <c r="H50" s="42"/>
      <c r="I50" s="42"/>
      <c r="J50" s="42"/>
      <c r="K50" s="42"/>
      <c r="L50" s="42"/>
      <c r="M50" s="42"/>
      <c r="N50" s="42"/>
      <c r="O50" s="42"/>
      <c r="P50" s="42"/>
      <c r="Q50" s="35">
        <f>SUM(C50:P50)</f>
        <v>0</v>
      </c>
    </row>
    <row r="51" spans="2:17" x14ac:dyDescent="0.35">
      <c r="B51" s="13" t="s">
        <v>110</v>
      </c>
      <c r="C51" s="42"/>
      <c r="D51" s="42"/>
      <c r="E51" s="42"/>
      <c r="F51" s="42"/>
      <c r="G51" s="42"/>
      <c r="H51" s="42"/>
      <c r="I51" s="42"/>
      <c r="J51" s="42"/>
      <c r="K51" s="42"/>
      <c r="L51" s="42"/>
      <c r="M51" s="42"/>
      <c r="N51" s="42"/>
      <c r="O51" s="42"/>
      <c r="P51" s="42"/>
      <c r="Q51" s="35">
        <f>SUM(C51:P51)</f>
        <v>0</v>
      </c>
    </row>
    <row r="52" spans="2:17" s="10" customFormat="1" ht="5" customHeight="1" x14ac:dyDescent="0.35">
      <c r="B52" s="254"/>
      <c r="Q52" s="253"/>
    </row>
    <row r="53" spans="2:17" x14ac:dyDescent="0.35">
      <c r="B53" s="13" t="s">
        <v>111</v>
      </c>
      <c r="C53" s="40">
        <f>C54+C57</f>
        <v>0</v>
      </c>
      <c r="D53" s="40">
        <f t="shared" ref="D53:P53" si="8">D54+D57</f>
        <v>0</v>
      </c>
      <c r="E53" s="40">
        <f t="shared" si="8"/>
        <v>0</v>
      </c>
      <c r="F53" s="40">
        <f t="shared" si="8"/>
        <v>0</v>
      </c>
      <c r="G53" s="40">
        <f t="shared" si="8"/>
        <v>0</v>
      </c>
      <c r="H53" s="40">
        <f t="shared" si="8"/>
        <v>0</v>
      </c>
      <c r="I53" s="40">
        <f t="shared" si="8"/>
        <v>0</v>
      </c>
      <c r="J53" s="40">
        <f t="shared" si="8"/>
        <v>0</v>
      </c>
      <c r="K53" s="40">
        <f t="shared" si="8"/>
        <v>0</v>
      </c>
      <c r="L53" s="40">
        <f t="shared" si="8"/>
        <v>0</v>
      </c>
      <c r="M53" s="40">
        <f t="shared" si="8"/>
        <v>0</v>
      </c>
      <c r="N53" s="40">
        <f t="shared" si="8"/>
        <v>0</v>
      </c>
      <c r="O53" s="40">
        <f t="shared" si="8"/>
        <v>0</v>
      </c>
      <c r="P53" s="40">
        <f t="shared" si="8"/>
        <v>0</v>
      </c>
      <c r="Q53" s="35">
        <f>SUM(C53:P53)</f>
        <v>0</v>
      </c>
    </row>
    <row r="54" spans="2:17" s="257" customFormat="1" x14ac:dyDescent="0.35">
      <c r="B54" s="258" t="s">
        <v>74</v>
      </c>
      <c r="C54" s="259">
        <f>SUM(C55:C56)</f>
        <v>0</v>
      </c>
      <c r="D54" s="259">
        <f t="shared" ref="D54:P54" si="9">SUM(D55:D56)</f>
        <v>0</v>
      </c>
      <c r="E54" s="259">
        <f t="shared" si="9"/>
        <v>0</v>
      </c>
      <c r="F54" s="259">
        <f t="shared" si="9"/>
        <v>0</v>
      </c>
      <c r="G54" s="259">
        <f t="shared" si="9"/>
        <v>0</v>
      </c>
      <c r="H54" s="259">
        <f t="shared" si="9"/>
        <v>0</v>
      </c>
      <c r="I54" s="259">
        <f t="shared" si="9"/>
        <v>0</v>
      </c>
      <c r="J54" s="259">
        <f t="shared" si="9"/>
        <v>0</v>
      </c>
      <c r="K54" s="259">
        <f t="shared" si="9"/>
        <v>0</v>
      </c>
      <c r="L54" s="259">
        <f t="shared" si="9"/>
        <v>0</v>
      </c>
      <c r="M54" s="259">
        <f t="shared" si="9"/>
        <v>0</v>
      </c>
      <c r="N54" s="259">
        <f t="shared" si="9"/>
        <v>0</v>
      </c>
      <c r="O54" s="259">
        <f t="shared" si="9"/>
        <v>0</v>
      </c>
      <c r="P54" s="259">
        <f t="shared" si="9"/>
        <v>0</v>
      </c>
      <c r="Q54" s="259">
        <f>SUM(C54:P54)</f>
        <v>0</v>
      </c>
    </row>
    <row r="55" spans="2:17" s="270" customFormat="1" x14ac:dyDescent="0.35">
      <c r="B55" s="267" t="s">
        <v>252</v>
      </c>
      <c r="C55" s="268"/>
      <c r="D55" s="268"/>
      <c r="E55" s="268"/>
      <c r="F55" s="268"/>
      <c r="G55" s="268"/>
      <c r="H55" s="268"/>
      <c r="I55" s="268"/>
      <c r="J55" s="268"/>
      <c r="K55" s="268"/>
      <c r="L55" s="268"/>
      <c r="M55" s="268"/>
      <c r="N55" s="268"/>
      <c r="O55" s="268"/>
      <c r="P55" s="268"/>
      <c r="Q55" s="269"/>
    </row>
    <row r="56" spans="2:17" s="270" customFormat="1" x14ac:dyDescent="0.35">
      <c r="B56" s="267" t="s">
        <v>252</v>
      </c>
      <c r="C56" s="268"/>
      <c r="D56" s="268"/>
      <c r="E56" s="268"/>
      <c r="F56" s="268"/>
      <c r="G56" s="268"/>
      <c r="H56" s="268"/>
      <c r="I56" s="268"/>
      <c r="J56" s="268"/>
      <c r="K56" s="268"/>
      <c r="L56" s="268"/>
      <c r="M56" s="268"/>
      <c r="N56" s="268"/>
      <c r="O56" s="268"/>
      <c r="P56" s="268"/>
      <c r="Q56" s="269"/>
    </row>
    <row r="57" spans="2:17" s="10" customFormat="1" x14ac:dyDescent="0.35">
      <c r="B57" s="41" t="s">
        <v>223</v>
      </c>
      <c r="C57" s="259">
        <f>SUM(C58:C59)</f>
        <v>0</v>
      </c>
      <c r="D57" s="259">
        <f t="shared" ref="D57" si="10">SUM(D58:D59)</f>
        <v>0</v>
      </c>
      <c r="E57" s="259">
        <f t="shared" ref="E57" si="11">SUM(E58:E59)</f>
        <v>0</v>
      </c>
      <c r="F57" s="259">
        <f t="shared" ref="F57" si="12">SUM(F58:F59)</f>
        <v>0</v>
      </c>
      <c r="G57" s="259">
        <f t="shared" ref="G57" si="13">SUM(G58:G59)</f>
        <v>0</v>
      </c>
      <c r="H57" s="259">
        <f t="shared" ref="H57" si="14">SUM(H58:H59)</f>
        <v>0</v>
      </c>
      <c r="I57" s="259">
        <f t="shared" ref="I57" si="15">SUM(I58:I59)</f>
        <v>0</v>
      </c>
      <c r="J57" s="259">
        <f t="shared" ref="J57" si="16">SUM(J58:J59)</f>
        <v>0</v>
      </c>
      <c r="K57" s="259">
        <f t="shared" ref="K57" si="17">SUM(K58:K59)</f>
        <v>0</v>
      </c>
      <c r="L57" s="259">
        <f t="shared" ref="L57" si="18">SUM(L58:L59)</f>
        <v>0</v>
      </c>
      <c r="M57" s="259">
        <f t="shared" ref="M57" si="19">SUM(M58:M59)</f>
        <v>0</v>
      </c>
      <c r="N57" s="259">
        <f t="shared" ref="N57" si="20">SUM(N58:N59)</f>
        <v>0</v>
      </c>
      <c r="O57" s="259">
        <f t="shared" ref="O57" si="21">SUM(O58:O59)</f>
        <v>0</v>
      </c>
      <c r="P57" s="259">
        <f t="shared" ref="P57" si="22">SUM(P58:P59)</f>
        <v>0</v>
      </c>
      <c r="Q57" s="259">
        <f>SUM(C57:P57)</f>
        <v>0</v>
      </c>
    </row>
    <row r="58" spans="2:17" s="255" customFormat="1" x14ac:dyDescent="0.35">
      <c r="B58" s="267" t="s">
        <v>252</v>
      </c>
      <c r="C58" s="256"/>
      <c r="D58" s="256"/>
      <c r="E58" s="256"/>
      <c r="F58" s="256"/>
      <c r="G58" s="256"/>
      <c r="H58" s="256"/>
      <c r="I58" s="256"/>
      <c r="J58" s="256"/>
      <c r="K58" s="256"/>
      <c r="L58" s="256"/>
      <c r="M58" s="256"/>
      <c r="N58" s="256"/>
      <c r="O58" s="256"/>
      <c r="P58" s="256"/>
    </row>
    <row r="59" spans="2:17" s="255" customFormat="1" x14ac:dyDescent="0.35">
      <c r="B59" s="267" t="s">
        <v>252</v>
      </c>
      <c r="C59" s="256"/>
      <c r="D59" s="256"/>
      <c r="E59" s="256"/>
      <c r="F59" s="256"/>
      <c r="G59" s="256"/>
      <c r="H59" s="256"/>
      <c r="I59" s="256"/>
      <c r="J59" s="256"/>
      <c r="K59" s="256"/>
      <c r="L59" s="256"/>
      <c r="M59" s="256"/>
      <c r="N59" s="256"/>
      <c r="O59" s="256"/>
      <c r="P59" s="256"/>
    </row>
    <row r="60" spans="2:17" s="10" customFormat="1" ht="5" customHeight="1" x14ac:dyDescent="0.35">
      <c r="B60" s="41"/>
      <c r="Q60" s="253"/>
    </row>
    <row r="61" spans="2:17" x14ac:dyDescent="0.35">
      <c r="B61" s="13" t="s">
        <v>112</v>
      </c>
      <c r="C61" s="42"/>
      <c r="D61" s="42"/>
      <c r="E61" s="42"/>
      <c r="F61" s="42"/>
      <c r="G61" s="42"/>
      <c r="H61" s="42"/>
      <c r="I61" s="42"/>
      <c r="J61" s="42"/>
      <c r="K61" s="42"/>
      <c r="L61" s="42"/>
      <c r="M61" s="42"/>
      <c r="N61" s="42"/>
      <c r="O61" s="42"/>
      <c r="P61" s="42"/>
      <c r="Q61" s="35">
        <f>SUM(C61:P61)</f>
        <v>0</v>
      </c>
    </row>
    <row r="62" spans="2:17" x14ac:dyDescent="0.35">
      <c r="B62" s="244" t="s">
        <v>224</v>
      </c>
      <c r="C62" s="42"/>
      <c r="D62" s="42"/>
      <c r="E62" s="42"/>
      <c r="F62" s="42"/>
      <c r="G62" s="42"/>
      <c r="H62" s="42"/>
      <c r="I62" s="42"/>
      <c r="J62" s="42"/>
      <c r="K62" s="42"/>
      <c r="L62" s="42"/>
      <c r="M62" s="42"/>
      <c r="N62" s="42"/>
      <c r="O62" s="42"/>
      <c r="P62" s="42"/>
      <c r="Q62" s="35">
        <f>SUM(C62:P62)</f>
        <v>0</v>
      </c>
    </row>
    <row r="63" spans="2:17" x14ac:dyDescent="0.35">
      <c r="B63" s="13" t="s">
        <v>113</v>
      </c>
      <c r="C63" s="42"/>
      <c r="D63" s="42"/>
      <c r="E63" s="42"/>
      <c r="F63" s="42"/>
      <c r="G63" s="42"/>
      <c r="H63" s="42"/>
      <c r="I63" s="42"/>
      <c r="J63" s="42"/>
      <c r="K63" s="42"/>
      <c r="L63" s="42"/>
      <c r="M63" s="42"/>
      <c r="N63" s="42"/>
      <c r="O63" s="42"/>
      <c r="P63" s="42"/>
      <c r="Q63" s="35">
        <f>SUM(C63:P63)</f>
        <v>0</v>
      </c>
    </row>
    <row r="64" spans="2:17" x14ac:dyDescent="0.35">
      <c r="B64" s="44"/>
    </row>
    <row r="65" spans="2:19" s="80" customFormat="1" x14ac:dyDescent="0.35">
      <c r="B65" s="78" t="s">
        <v>225</v>
      </c>
      <c r="C65" s="260">
        <f>SUM(C42,C48:C51,C53,C61:C63)</f>
        <v>0</v>
      </c>
      <c r="D65" s="260">
        <f t="shared" ref="D65:P65" si="23">SUM(D42,D48:D51,D53,D61:D63)</f>
        <v>0</v>
      </c>
      <c r="E65" s="260">
        <f t="shared" si="23"/>
        <v>0</v>
      </c>
      <c r="F65" s="260">
        <f t="shared" si="23"/>
        <v>0</v>
      </c>
      <c r="G65" s="260">
        <f t="shared" si="23"/>
        <v>0</v>
      </c>
      <c r="H65" s="260">
        <f t="shared" si="23"/>
        <v>0</v>
      </c>
      <c r="I65" s="260">
        <f t="shared" si="23"/>
        <v>0</v>
      </c>
      <c r="J65" s="260">
        <f t="shared" si="23"/>
        <v>0</v>
      </c>
      <c r="K65" s="260">
        <f t="shared" si="23"/>
        <v>0</v>
      </c>
      <c r="L65" s="260">
        <f t="shared" si="23"/>
        <v>0</v>
      </c>
      <c r="M65" s="260">
        <f t="shared" si="23"/>
        <v>0</v>
      </c>
      <c r="N65" s="260">
        <f t="shared" si="23"/>
        <v>0</v>
      </c>
      <c r="O65" s="260">
        <f t="shared" si="23"/>
        <v>0</v>
      </c>
      <c r="P65" s="260">
        <f t="shared" si="23"/>
        <v>0</v>
      </c>
      <c r="Q65" s="84">
        <f>SUM(C65:P65)</f>
        <v>0</v>
      </c>
    </row>
    <row r="66" spans="2:19" x14ac:dyDescent="0.35">
      <c r="B66" s="48" t="s">
        <v>226</v>
      </c>
      <c r="C66" s="81" t="e">
        <f>C65/$C$5</f>
        <v>#DIV/0!</v>
      </c>
      <c r="D66" s="81" t="e">
        <f t="shared" ref="D66:P66" si="24">D65/$C$5</f>
        <v>#DIV/0!</v>
      </c>
      <c r="E66" s="81" t="e">
        <f t="shared" si="24"/>
        <v>#DIV/0!</v>
      </c>
      <c r="F66" s="81" t="e">
        <f t="shared" si="24"/>
        <v>#DIV/0!</v>
      </c>
      <c r="G66" s="81" t="e">
        <f t="shared" si="24"/>
        <v>#DIV/0!</v>
      </c>
      <c r="H66" s="81" t="e">
        <f t="shared" si="24"/>
        <v>#DIV/0!</v>
      </c>
      <c r="I66" s="81" t="e">
        <f t="shared" si="24"/>
        <v>#DIV/0!</v>
      </c>
      <c r="J66" s="81" t="e">
        <f t="shared" si="24"/>
        <v>#DIV/0!</v>
      </c>
      <c r="K66" s="81" t="e">
        <f t="shared" si="24"/>
        <v>#DIV/0!</v>
      </c>
      <c r="L66" s="81" t="e">
        <f t="shared" si="24"/>
        <v>#DIV/0!</v>
      </c>
      <c r="M66" s="81" t="e">
        <f t="shared" si="24"/>
        <v>#DIV/0!</v>
      </c>
      <c r="N66" s="81" t="e">
        <f t="shared" si="24"/>
        <v>#DIV/0!</v>
      </c>
      <c r="O66" s="81" t="e">
        <f t="shared" si="24"/>
        <v>#DIV/0!</v>
      </c>
      <c r="P66" s="81" t="e">
        <f t="shared" si="24"/>
        <v>#DIV/0!</v>
      </c>
    </row>
    <row r="67" spans="2:19" x14ac:dyDescent="0.35">
      <c r="B67" s="48" t="s">
        <v>78</v>
      </c>
      <c r="C67" s="79" t="e">
        <f t="shared" ref="C67:Q67" ca="1" si="25">C65/C37</f>
        <v>#DIV/0!</v>
      </c>
      <c r="D67" s="79" t="e">
        <f t="shared" ca="1" si="25"/>
        <v>#DIV/0!</v>
      </c>
      <c r="E67" s="79" t="e">
        <f t="shared" ca="1" si="25"/>
        <v>#DIV/0!</v>
      </c>
      <c r="F67" s="79" t="e">
        <f t="shared" ca="1" si="25"/>
        <v>#DIV/0!</v>
      </c>
      <c r="G67" s="79" t="e">
        <f t="shared" ca="1" si="25"/>
        <v>#DIV/0!</v>
      </c>
      <c r="H67" s="79" t="e">
        <f t="shared" ca="1" si="25"/>
        <v>#DIV/0!</v>
      </c>
      <c r="I67" s="79" t="e">
        <f t="shared" ca="1" si="25"/>
        <v>#DIV/0!</v>
      </c>
      <c r="J67" s="79" t="e">
        <f t="shared" ca="1" si="25"/>
        <v>#DIV/0!</v>
      </c>
      <c r="K67" s="79" t="e">
        <f t="shared" ca="1" si="25"/>
        <v>#DIV/0!</v>
      </c>
      <c r="L67" s="79" t="e">
        <f t="shared" ca="1" si="25"/>
        <v>#DIV/0!</v>
      </c>
      <c r="M67" s="79" t="e">
        <f t="shared" ca="1" si="25"/>
        <v>#DIV/0!</v>
      </c>
      <c r="N67" s="79" t="e">
        <f t="shared" ca="1" si="25"/>
        <v>#DIV/0!</v>
      </c>
      <c r="O67" s="79" t="e">
        <f t="shared" ca="1" si="25"/>
        <v>#DIV/0!</v>
      </c>
      <c r="P67" s="79" t="e">
        <f t="shared" ca="1" si="25"/>
        <v>#DIV/0!</v>
      </c>
      <c r="Q67" s="79" t="e">
        <f t="shared" ca="1" si="25"/>
        <v>#DIV/0!</v>
      </c>
    </row>
    <row r="68" spans="2:19" x14ac:dyDescent="0.35">
      <c r="B68" s="48" t="s">
        <v>79</v>
      </c>
      <c r="C68" s="79" t="e">
        <f ca="1">SUM($C65:C65)/SUM($C37:C37)</f>
        <v>#DIV/0!</v>
      </c>
      <c r="D68" s="79" t="e">
        <f ca="1">SUM($C65:D65)/SUM($C37:D37)</f>
        <v>#DIV/0!</v>
      </c>
      <c r="E68" s="79" t="e">
        <f ca="1">SUM($C65:E65)/SUM($C37:E37)</f>
        <v>#DIV/0!</v>
      </c>
      <c r="F68" s="79" t="e">
        <f ca="1">SUM($C65:F65)/SUM($C37:F37)</f>
        <v>#DIV/0!</v>
      </c>
      <c r="G68" s="79" t="e">
        <f ca="1">SUM($C65:G65)/SUM($C37:G37)</f>
        <v>#DIV/0!</v>
      </c>
      <c r="H68" s="79" t="e">
        <f ca="1">SUM($C65:H65)/SUM($C37:H37)</f>
        <v>#DIV/0!</v>
      </c>
      <c r="I68" s="79" t="e">
        <f ca="1">SUM($C65:I65)/SUM($C37:I37)</f>
        <v>#DIV/0!</v>
      </c>
      <c r="J68" s="79" t="e">
        <f ca="1">SUM($C65:J65)/SUM($C37:J37)</f>
        <v>#DIV/0!</v>
      </c>
      <c r="K68" s="79" t="e">
        <f ca="1">SUM($C65:K65)/SUM($C37:K37)</f>
        <v>#DIV/0!</v>
      </c>
      <c r="L68" s="79" t="e">
        <f ca="1">SUM($C65:L65)/SUM($C37:L37)</f>
        <v>#DIV/0!</v>
      </c>
      <c r="M68" s="79" t="e">
        <f ca="1">SUM($C65:M65)/SUM($C37:M37)</f>
        <v>#DIV/0!</v>
      </c>
      <c r="N68" s="79" t="e">
        <f ca="1">SUM($C65:N65)/SUM($C37:N37)</f>
        <v>#DIV/0!</v>
      </c>
      <c r="O68" s="79" t="e">
        <f ca="1">SUM($C65:O65)/SUM($C37:O37)</f>
        <v>#DIV/0!</v>
      </c>
      <c r="P68" s="79" t="e">
        <f ca="1">SUM($C65:P65)/SUM($C37:P37)</f>
        <v>#DIV/0!</v>
      </c>
      <c r="Q68" s="79" t="e">
        <f ca="1">Q65/Q37</f>
        <v>#DIV/0!</v>
      </c>
      <c r="S68" s="1" t="s">
        <v>123</v>
      </c>
    </row>
    <row r="70" spans="2:19" x14ac:dyDescent="0.35">
      <c r="B70" s="45" t="s">
        <v>80</v>
      </c>
      <c r="C70" s="39"/>
      <c r="D70" s="39"/>
      <c r="E70" s="39"/>
      <c r="F70" s="39"/>
      <c r="G70" s="39"/>
      <c r="H70" s="39"/>
      <c r="I70" s="39"/>
      <c r="J70" s="39"/>
      <c r="K70" s="39"/>
      <c r="L70" s="39"/>
      <c r="M70" s="39"/>
      <c r="N70" s="39"/>
      <c r="O70" s="39"/>
      <c r="P70" s="39"/>
    </row>
    <row r="71" spans="2:19" x14ac:dyDescent="0.35">
      <c r="B71" s="46" t="s">
        <v>81</v>
      </c>
    </row>
    <row r="72" spans="2:19" x14ac:dyDescent="0.35">
      <c r="B72" s="47" t="s">
        <v>227</v>
      </c>
      <c r="C72" s="42"/>
      <c r="D72" s="42"/>
      <c r="E72" s="42"/>
      <c r="F72" s="42"/>
      <c r="G72" s="42"/>
      <c r="H72" s="42"/>
      <c r="I72" s="42"/>
      <c r="J72" s="42"/>
      <c r="K72" s="42"/>
      <c r="L72" s="42"/>
      <c r="M72" s="42"/>
      <c r="N72" s="42"/>
      <c r="O72" s="42"/>
      <c r="P72" s="42"/>
    </row>
    <row r="73" spans="2:19" x14ac:dyDescent="0.35">
      <c r="B73" s="46" t="s">
        <v>82</v>
      </c>
    </row>
    <row r="74" spans="2:19" x14ac:dyDescent="0.35">
      <c r="B74" s="47" t="s">
        <v>227</v>
      </c>
      <c r="C74" s="42"/>
      <c r="D74" s="42"/>
      <c r="E74" s="42"/>
      <c r="F74" s="42"/>
      <c r="G74" s="42"/>
      <c r="H74" s="42"/>
      <c r="I74" s="42"/>
      <c r="J74" s="42"/>
      <c r="K74" s="42"/>
      <c r="L74" s="42"/>
      <c r="M74" s="42"/>
      <c r="N74" s="42"/>
      <c r="O74" s="42"/>
      <c r="P74" s="42"/>
    </row>
    <row r="75" spans="2:19" x14ac:dyDescent="0.35">
      <c r="B75" s="46" t="s">
        <v>83</v>
      </c>
    </row>
    <row r="76" spans="2:19" x14ac:dyDescent="0.35">
      <c r="B76" s="47" t="s">
        <v>227</v>
      </c>
      <c r="C76" s="42"/>
      <c r="D76" s="42"/>
      <c r="E76" s="42"/>
      <c r="F76" s="42"/>
      <c r="G76" s="42"/>
      <c r="H76" s="42"/>
      <c r="I76" s="42"/>
      <c r="J76" s="42"/>
      <c r="K76" s="42"/>
      <c r="L76" s="42"/>
      <c r="M76" s="42"/>
      <c r="N76" s="42"/>
      <c r="O76" s="42"/>
      <c r="P76" s="42"/>
    </row>
    <row r="77" spans="2:19" x14ac:dyDescent="0.35">
      <c r="B77" s="46" t="s">
        <v>84</v>
      </c>
    </row>
    <row r="78" spans="2:19" x14ac:dyDescent="0.35">
      <c r="B78" s="47" t="s">
        <v>227</v>
      </c>
      <c r="C78" s="42"/>
      <c r="D78" s="42"/>
      <c r="E78" s="42"/>
      <c r="F78" s="42"/>
      <c r="G78" s="42"/>
      <c r="H78" s="42"/>
      <c r="I78" s="42"/>
      <c r="J78" s="42"/>
      <c r="K78" s="42"/>
      <c r="L78" s="42"/>
      <c r="M78" s="42"/>
      <c r="N78" s="42"/>
      <c r="O78" s="42"/>
      <c r="P78" s="42"/>
    </row>
    <row r="79" spans="2:19" x14ac:dyDescent="0.35">
      <c r="B79" s="46" t="s">
        <v>85</v>
      </c>
    </row>
    <row r="80" spans="2:19" x14ac:dyDescent="0.35">
      <c r="B80" s="47" t="s">
        <v>227</v>
      </c>
      <c r="C80" s="42"/>
      <c r="D80" s="42"/>
      <c r="E80" s="42"/>
      <c r="F80" s="42"/>
      <c r="G80" s="42"/>
      <c r="H80" s="42"/>
      <c r="I80" s="42"/>
      <c r="J80" s="42"/>
      <c r="K80" s="42"/>
      <c r="L80" s="42"/>
      <c r="M80" s="42"/>
      <c r="N80" s="42"/>
      <c r="O80" s="42"/>
      <c r="P80" s="42"/>
    </row>
    <row r="81" spans="2:7" x14ac:dyDescent="0.35">
      <c r="B81" s="48" t="s">
        <v>228</v>
      </c>
    </row>
    <row r="86" spans="2:7" ht="58" x14ac:dyDescent="0.35">
      <c r="B86" s="49" t="s">
        <v>93</v>
      </c>
      <c r="C86" s="49" t="s">
        <v>94</v>
      </c>
      <c r="D86" s="230" t="s">
        <v>230</v>
      </c>
      <c r="E86" s="230" t="s">
        <v>229</v>
      </c>
    </row>
    <row r="87" spans="2:7" x14ac:dyDescent="0.35">
      <c r="B87" s="231" t="s">
        <v>254</v>
      </c>
      <c r="C87" s="51">
        <f>C88+C92</f>
        <v>0</v>
      </c>
      <c r="D87" s="50" t="e">
        <f ca="1">E87/C87</f>
        <v>#DIV/0!</v>
      </c>
      <c r="E87" s="52">
        <f ca="1">G5</f>
        <v>0</v>
      </c>
    </row>
    <row r="88" spans="2:7" x14ac:dyDescent="0.35">
      <c r="B88" s="50" t="s">
        <v>95</v>
      </c>
      <c r="C88" s="51">
        <f>SUM(C89:C91)</f>
        <v>0</v>
      </c>
      <c r="D88" s="50" t="e">
        <f t="shared" ref="D88:D95" ca="1" si="26">E88/C88</f>
        <v>#DIV/0!</v>
      </c>
      <c r="E88" s="50">
        <f ca="1">F88*E87</f>
        <v>0</v>
      </c>
      <c r="F88" s="53"/>
      <c r="G88" s="1" t="s">
        <v>100</v>
      </c>
    </row>
    <row r="89" spans="2:7" x14ac:dyDescent="0.35">
      <c r="B89" s="54" t="s">
        <v>96</v>
      </c>
      <c r="C89" s="55"/>
      <c r="D89" s="50" t="e">
        <f t="shared" ca="1" si="26"/>
        <v>#DIV/0!</v>
      </c>
      <c r="E89" s="56">
        <f ca="1">F89*$E$88</f>
        <v>0</v>
      </c>
      <c r="F89" s="53"/>
      <c r="G89" s="33" t="s">
        <v>101</v>
      </c>
    </row>
    <row r="90" spans="2:7" x14ac:dyDescent="0.35">
      <c r="B90" s="54" t="s">
        <v>97</v>
      </c>
      <c r="C90" s="55"/>
      <c r="D90" s="50" t="e">
        <f t="shared" ca="1" si="26"/>
        <v>#DIV/0!</v>
      </c>
      <c r="E90" s="56">
        <f ca="1">F90*$E$88</f>
        <v>0</v>
      </c>
      <c r="F90" s="53"/>
      <c r="G90" s="33" t="s">
        <v>101</v>
      </c>
    </row>
    <row r="91" spans="2:7" x14ac:dyDescent="0.35">
      <c r="B91" s="54" t="s">
        <v>98</v>
      </c>
      <c r="C91" s="55"/>
      <c r="D91" s="50" t="e">
        <f t="shared" ca="1" si="26"/>
        <v>#DIV/0!</v>
      </c>
      <c r="E91" s="56">
        <f ca="1">F91*$E$88</f>
        <v>0</v>
      </c>
      <c r="F91" s="53"/>
      <c r="G91" s="33" t="s">
        <v>101</v>
      </c>
    </row>
    <row r="92" spans="2:7" x14ac:dyDescent="0.35">
      <c r="B92" s="50" t="s">
        <v>99</v>
      </c>
      <c r="C92" s="51">
        <f>SUM(C93:C95)</f>
        <v>0</v>
      </c>
      <c r="D92" s="50" t="e">
        <f t="shared" ca="1" si="26"/>
        <v>#DIV/0!</v>
      </c>
      <c r="E92" s="50">
        <f ca="1">F92*E87</f>
        <v>0</v>
      </c>
      <c r="F92" s="53"/>
      <c r="G92" s="1" t="s">
        <v>100</v>
      </c>
    </row>
    <row r="93" spans="2:7" x14ac:dyDescent="0.35">
      <c r="B93" s="54" t="s">
        <v>96</v>
      </c>
      <c r="C93" s="55"/>
      <c r="D93" s="50" t="e">
        <f t="shared" ca="1" si="26"/>
        <v>#DIV/0!</v>
      </c>
      <c r="E93" s="56">
        <f ca="1">F93*E92</f>
        <v>0</v>
      </c>
      <c r="F93" s="53"/>
      <c r="G93" s="33" t="s">
        <v>102</v>
      </c>
    </row>
    <row r="94" spans="2:7" x14ac:dyDescent="0.35">
      <c r="B94" s="54" t="s">
        <v>97</v>
      </c>
      <c r="C94" s="55"/>
      <c r="D94" s="50" t="e">
        <f t="shared" ca="1" si="26"/>
        <v>#DIV/0!</v>
      </c>
      <c r="E94" s="56">
        <f ca="1">F94*E92</f>
        <v>0</v>
      </c>
      <c r="F94" s="53"/>
      <c r="G94" s="33" t="s">
        <v>102</v>
      </c>
    </row>
    <row r="95" spans="2:7" x14ac:dyDescent="0.35">
      <c r="B95" s="54" t="s">
        <v>98</v>
      </c>
      <c r="C95" s="55"/>
      <c r="D95" s="50" t="e">
        <f t="shared" ca="1" si="26"/>
        <v>#DIV/0!</v>
      </c>
      <c r="E95" s="56">
        <f ca="1">F95*E92</f>
        <v>0</v>
      </c>
      <c r="F95" s="53"/>
      <c r="G95" s="33" t="s">
        <v>102</v>
      </c>
    </row>
    <row r="97" ht="14" customHeight="1" x14ac:dyDescent="0.35"/>
  </sheetData>
  <mergeCells count="20">
    <mergeCell ref="K38:L38"/>
    <mergeCell ref="M38:N38"/>
    <mergeCell ref="O38:P38"/>
    <mergeCell ref="C38:D38"/>
    <mergeCell ref="E38:F38"/>
    <mergeCell ref="G38:H38"/>
    <mergeCell ref="I38:J38"/>
    <mergeCell ref="C11:P11"/>
    <mergeCell ref="H3:H4"/>
    <mergeCell ref="I3:I4"/>
    <mergeCell ref="J3:J4"/>
    <mergeCell ref="I13:J13"/>
    <mergeCell ref="C13:D13"/>
    <mergeCell ref="E13:F13"/>
    <mergeCell ref="K13:L13"/>
    <mergeCell ref="M13:N13"/>
    <mergeCell ref="O13:P13"/>
    <mergeCell ref="G13:H13"/>
    <mergeCell ref="C12:F12"/>
    <mergeCell ref="G12:P12"/>
  </mergeCells>
  <conditionalFormatting sqref="F19">
    <cfRule type="cellIs" dxfId="12" priority="26" operator="lessThan">
      <formula>$F$22</formula>
    </cfRule>
  </conditionalFormatting>
  <conditionalFormatting sqref="H19">
    <cfRule type="cellIs" dxfId="11" priority="24" operator="lessThan">
      <formula>$H$22</formula>
    </cfRule>
  </conditionalFormatting>
  <conditionalFormatting sqref="E33:L33">
    <cfRule type="cellIs" dxfId="10" priority="7" operator="greaterThan">
      <formula>0.2</formula>
    </cfRule>
  </conditionalFormatting>
  <conditionalFormatting sqref="D6">
    <cfRule type="cellIs" dxfId="9" priority="5" operator="greaterThan">
      <formula>0.6</formula>
    </cfRule>
  </conditionalFormatting>
  <conditionalFormatting sqref="C68:P68">
    <cfRule type="cellIs" dxfId="8" priority="3" operator="greaterThan">
      <formula>1</formula>
    </cfRule>
  </conditionalFormatting>
  <conditionalFormatting sqref="D19">
    <cfRule type="cellIs" dxfId="7" priority="1" operator="lessThan">
      <formula>$D$22</formula>
    </cfRule>
  </conditionalFormatting>
  <pageMargins left="0.7" right="0.7" top="0.75" bottom="0.75" header="0.3" footer="0.3"/>
  <pageSetup paperSize="9" scale="40" orientation="landscape" r:id="rId1"/>
  <colBreaks count="1" manualBreakCount="1">
    <brk id="1" max="10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0E3E5-97E7-4DD5-A212-BCE4F1BDE222}">
  <dimension ref="B1:U130"/>
  <sheetViews>
    <sheetView showGridLines="0" tabSelected="1" view="pageBreakPreview" zoomScale="85" zoomScaleNormal="100" zoomScaleSheetLayoutView="85" workbookViewId="0">
      <pane xSplit="2" ySplit="15" topLeftCell="C16" activePane="bottomRight" state="frozen"/>
      <selection pane="topRight" activeCell="C1" sqref="C1"/>
      <selection pane="bottomLeft" activeCell="A9" sqref="A9"/>
      <selection pane="bottomRight" activeCell="F26" sqref="F26"/>
    </sheetView>
  </sheetViews>
  <sheetFormatPr defaultColWidth="9.08984375" defaultRowHeight="14.5" outlineLevelRow="1" x14ac:dyDescent="0.35"/>
  <cols>
    <col min="1" max="1" width="1.6328125" style="87" customWidth="1"/>
    <col min="2" max="2" width="96.90625" style="87" customWidth="1"/>
    <col min="3" max="7" width="12.453125" style="87" customWidth="1"/>
    <col min="8" max="8" width="12.6328125" style="87" customWidth="1"/>
    <col min="9" max="12" width="10.6328125" style="87" bestFit="1" customWidth="1"/>
    <col min="13" max="16" width="10" style="87" bestFit="1" customWidth="1"/>
    <col min="17" max="17" width="10.54296875" style="87" customWidth="1"/>
    <col min="18" max="18" width="1.6328125" style="87" customWidth="1"/>
    <col min="19" max="19" width="127" style="87" customWidth="1"/>
    <col min="20" max="21" width="1.6328125" style="87" customWidth="1"/>
    <col min="22" max="16384" width="9.08984375" style="87"/>
  </cols>
  <sheetData>
    <row r="1" spans="2:20" ht="5" customHeight="1" x14ac:dyDescent="0.35"/>
    <row r="2" spans="2:20" ht="16" thickBot="1" x14ac:dyDescent="0.4">
      <c r="B2" s="2" t="s">
        <v>43</v>
      </c>
      <c r="C2" s="88"/>
      <c r="D2" s="88"/>
      <c r="E2" s="88"/>
      <c r="F2" s="88"/>
      <c r="G2" s="88"/>
      <c r="H2" s="88"/>
      <c r="I2" s="88"/>
      <c r="J2" s="88"/>
      <c r="K2" s="88"/>
      <c r="L2" s="88"/>
      <c r="M2" s="88"/>
      <c r="N2" s="88"/>
      <c r="O2" s="88"/>
      <c r="P2" s="88"/>
      <c r="Q2" s="88"/>
      <c r="R2" s="88"/>
      <c r="S2" s="88"/>
      <c r="T2" s="88"/>
    </row>
    <row r="3" spans="2:20" s="93" customFormat="1" ht="16.25" customHeight="1" thickBot="1" x14ac:dyDescent="0.4">
      <c r="B3" s="4" t="s">
        <v>214</v>
      </c>
      <c r="C3" s="89"/>
      <c r="D3" s="89"/>
      <c r="E3" s="90"/>
      <c r="F3" s="91"/>
      <c r="G3" s="418" t="s">
        <v>233</v>
      </c>
      <c r="H3" s="418" t="s">
        <v>182</v>
      </c>
      <c r="I3" s="418" t="s">
        <v>41</v>
      </c>
      <c r="J3" s="418" t="s">
        <v>104</v>
      </c>
      <c r="K3" s="418" t="s">
        <v>56</v>
      </c>
      <c r="L3" s="89"/>
      <c r="M3" s="89"/>
      <c r="N3" s="87" t="b">
        <f>SUM(K18:P18)&lt;0.2</f>
        <v>1</v>
      </c>
      <c r="O3" s="58" t="s">
        <v>114</v>
      </c>
      <c r="P3" s="89"/>
      <c r="Q3" s="89"/>
    </row>
    <row r="4" spans="2:20" ht="24.65" customHeight="1" x14ac:dyDescent="0.35">
      <c r="B4" s="94"/>
      <c r="C4" s="95"/>
      <c r="D4" s="95"/>
      <c r="F4" s="96"/>
      <c r="G4" s="419"/>
      <c r="H4" s="419"/>
      <c r="I4" s="419"/>
      <c r="J4" s="419"/>
      <c r="K4" s="419"/>
      <c r="N4" s="87" t="b">
        <f>Q18=1</f>
        <v>0</v>
      </c>
      <c r="O4" s="58" t="s">
        <v>115</v>
      </c>
    </row>
    <row r="5" spans="2:20" x14ac:dyDescent="0.35">
      <c r="B5" s="216" t="s">
        <v>215</v>
      </c>
      <c r="C5" s="97">
        <f>SUM(C6:C8)</f>
        <v>0</v>
      </c>
      <c r="D5" s="98">
        <f>SUM(D6:D8)</f>
        <v>0</v>
      </c>
      <c r="F5" s="58" t="s">
        <v>89</v>
      </c>
      <c r="G5" s="91">
        <f ca="1">IFERROR(I5/C10,0)</f>
        <v>0</v>
      </c>
      <c r="H5" s="91">
        <f ca="1">IFERROR(C5-H7,0)</f>
        <v>0</v>
      </c>
      <c r="I5" s="91">
        <f ca="1">$D$6*H5</f>
        <v>0</v>
      </c>
      <c r="J5" s="91">
        <f ca="1">($D$7+$D$8)*H5</f>
        <v>0</v>
      </c>
      <c r="K5" s="91">
        <f ca="1">K6*G5</f>
        <v>0</v>
      </c>
      <c r="N5" s="87" t="b">
        <f>Q19=1</f>
        <v>0</v>
      </c>
      <c r="O5" s="58" t="s">
        <v>116</v>
      </c>
    </row>
    <row r="6" spans="2:20" x14ac:dyDescent="0.35">
      <c r="B6" s="13" t="s">
        <v>216</v>
      </c>
      <c r="C6" s="100"/>
      <c r="D6" s="101">
        <f>IFERROR(C6/$C$5,0)</f>
        <v>0</v>
      </c>
      <c r="F6" s="229" t="s">
        <v>90</v>
      </c>
      <c r="G6" s="102"/>
      <c r="H6" s="102">
        <f ca="1">IFERROR(H5/$G$5,0)</f>
        <v>0</v>
      </c>
      <c r="I6" s="102">
        <f ca="1">IFERROR(I5/$G$5,0)</f>
        <v>0</v>
      </c>
      <c r="J6" s="102">
        <f ca="1">IFERROR(J5/$G$5,0)</f>
        <v>0</v>
      </c>
      <c r="K6" s="102">
        <f ca="1">1-I6-J6</f>
        <v>1</v>
      </c>
      <c r="N6" s="103" t="b">
        <f ca="1">Q26+Q33+Q58-C5&lt;0.001</f>
        <v>1</v>
      </c>
      <c r="O6" s="58" t="s">
        <v>117</v>
      </c>
    </row>
    <row r="7" spans="2:20" x14ac:dyDescent="0.35">
      <c r="B7" s="13" t="s">
        <v>180</v>
      </c>
      <c r="C7" s="100"/>
      <c r="D7" s="101">
        <f>IFERROR(C7/$C$5,0)</f>
        <v>0</v>
      </c>
      <c r="F7" s="58" t="s">
        <v>91</v>
      </c>
      <c r="G7" s="104">
        <f ca="1">H7+K7</f>
        <v>0</v>
      </c>
      <c r="H7" s="91">
        <f ca="1">Q58</f>
        <v>0</v>
      </c>
      <c r="I7" s="91">
        <f ca="1">$D$6*H7</f>
        <v>0</v>
      </c>
      <c r="J7" s="91">
        <f ca="1">($D$7+$D$8)*H7</f>
        <v>0</v>
      </c>
      <c r="K7" s="104">
        <f ca="1">Q70</f>
        <v>0</v>
      </c>
      <c r="N7" s="105" t="b">
        <f ca="1">Q30=0</f>
        <v>1</v>
      </c>
      <c r="O7" s="58" t="s">
        <v>118</v>
      </c>
    </row>
    <row r="8" spans="2:20" x14ac:dyDescent="0.35">
      <c r="B8" s="13" t="s">
        <v>181</v>
      </c>
      <c r="C8" s="100"/>
      <c r="D8" s="101">
        <f>IFERROR(C8/$C$5,0)</f>
        <v>0</v>
      </c>
      <c r="F8" s="58" t="s">
        <v>92</v>
      </c>
      <c r="H8" s="106" t="e">
        <f ca="1">G54</f>
        <v>#DIV/0!</v>
      </c>
      <c r="N8" s="87" t="b">
        <f ca="1">Q56+Q57=Q58</f>
        <v>1</v>
      </c>
      <c r="O8" s="58" t="s">
        <v>119</v>
      </c>
    </row>
    <row r="9" spans="2:20" x14ac:dyDescent="0.35">
      <c r="B9" s="99"/>
      <c r="C9" s="107"/>
      <c r="D9" s="101"/>
      <c r="F9" s="58" t="s">
        <v>239</v>
      </c>
      <c r="H9" s="106" t="e">
        <f ca="1">G54</f>
        <v>#DIV/0!</v>
      </c>
      <c r="N9" s="87" t="b">
        <f ca="1">Q26+Q33-H5&lt;0.001</f>
        <v>1</v>
      </c>
      <c r="O9" s="58" t="s">
        <v>120</v>
      </c>
    </row>
    <row r="10" spans="2:20" x14ac:dyDescent="0.35">
      <c r="B10" s="13" t="s">
        <v>231</v>
      </c>
      <c r="C10" s="108"/>
      <c r="D10" s="101"/>
      <c r="F10" s="58" t="s">
        <v>232</v>
      </c>
      <c r="H10" s="106" t="e">
        <f ca="1">Q54</f>
        <v>#DIV/0!</v>
      </c>
      <c r="N10" s="87" t="b">
        <f ca="1">K5=Q40</f>
        <v>1</v>
      </c>
      <c r="O10" s="58" t="s">
        <v>121</v>
      </c>
    </row>
    <row r="11" spans="2:20" ht="15" thickBot="1" x14ac:dyDescent="0.4">
      <c r="B11" s="99"/>
      <c r="C11" s="109"/>
      <c r="D11" s="109"/>
      <c r="E11" s="110"/>
      <c r="F11" s="110"/>
      <c r="G11" s="110"/>
      <c r="H11" s="110"/>
      <c r="I11" s="110"/>
      <c r="J11" s="110"/>
      <c r="K11" s="110"/>
      <c r="L11" s="110"/>
      <c r="M11" s="110"/>
      <c r="N11" s="110"/>
      <c r="O11" s="110"/>
      <c r="P11" s="110"/>
    </row>
    <row r="12" spans="2:20" ht="15" thickBot="1" x14ac:dyDescent="0.4">
      <c r="B12" s="95"/>
      <c r="C12" s="411" t="s">
        <v>240</v>
      </c>
      <c r="D12" s="412"/>
      <c r="E12" s="412"/>
      <c r="F12" s="412"/>
      <c r="G12" s="412"/>
      <c r="H12" s="412"/>
      <c r="I12" s="412"/>
      <c r="J12" s="412"/>
      <c r="K12" s="412"/>
      <c r="L12" s="412"/>
      <c r="M12" s="412"/>
      <c r="N12" s="412"/>
      <c r="O12" s="412"/>
      <c r="P12" s="413"/>
    </row>
    <row r="13" spans="2:20" ht="17.25" customHeight="1" thickBot="1" x14ac:dyDescent="0.4">
      <c r="C13" s="411" t="s">
        <v>241</v>
      </c>
      <c r="D13" s="412"/>
      <c r="E13" s="412"/>
      <c r="F13" s="412"/>
      <c r="G13" s="411" t="s">
        <v>242</v>
      </c>
      <c r="H13" s="412"/>
      <c r="I13" s="412"/>
      <c r="J13" s="412"/>
      <c r="K13" s="412"/>
      <c r="L13" s="412"/>
      <c r="M13" s="412"/>
      <c r="N13" s="412"/>
      <c r="O13" s="412"/>
      <c r="P13" s="413"/>
    </row>
    <row r="14" spans="2:20" x14ac:dyDescent="0.35">
      <c r="B14" s="20" t="s">
        <v>183</v>
      </c>
      <c r="C14" s="426">
        <v>1</v>
      </c>
      <c r="D14" s="427"/>
      <c r="E14" s="427">
        <f>C14+1</f>
        <v>2</v>
      </c>
      <c r="F14" s="427"/>
      <c r="G14" s="425">
        <f>E14+1</f>
        <v>3</v>
      </c>
      <c r="H14" s="425"/>
      <c r="I14" s="425">
        <f>G14+1</f>
        <v>4</v>
      </c>
      <c r="J14" s="425"/>
      <c r="K14" s="425">
        <f>I14+1</f>
        <v>5</v>
      </c>
      <c r="L14" s="425"/>
      <c r="M14" s="425">
        <f>K14+1</f>
        <v>6</v>
      </c>
      <c r="N14" s="425"/>
      <c r="O14" s="425">
        <f>M14+1</f>
        <v>7</v>
      </c>
      <c r="P14" s="425"/>
      <c r="Q14" s="21" t="s">
        <v>88</v>
      </c>
    </row>
    <row r="15" spans="2:20" ht="15" thickBot="1" x14ac:dyDescent="0.4">
      <c r="B15" s="111"/>
      <c r="C15" s="23" t="s">
        <v>86</v>
      </c>
      <c r="D15" s="24" t="s">
        <v>87</v>
      </c>
      <c r="E15" s="24" t="s">
        <v>86</v>
      </c>
      <c r="F15" s="24" t="s">
        <v>87</v>
      </c>
      <c r="G15" s="24" t="s">
        <v>86</v>
      </c>
      <c r="H15" s="24" t="s">
        <v>87</v>
      </c>
      <c r="I15" s="24" t="s">
        <v>86</v>
      </c>
      <c r="J15" s="24" t="s">
        <v>87</v>
      </c>
      <c r="K15" s="24" t="s">
        <v>86</v>
      </c>
      <c r="L15" s="24" t="s">
        <v>87</v>
      </c>
      <c r="M15" s="24" t="s">
        <v>86</v>
      </c>
      <c r="N15" s="24" t="s">
        <v>87</v>
      </c>
      <c r="O15" s="24" t="s">
        <v>86</v>
      </c>
      <c r="P15" s="24" t="s">
        <v>87</v>
      </c>
      <c r="Q15" s="112"/>
    </row>
    <row r="16" spans="2:20" s="92" customFormat="1" ht="5" customHeight="1" x14ac:dyDescent="0.35">
      <c r="B16" s="113"/>
      <c r="C16" s="114"/>
      <c r="D16" s="114"/>
      <c r="E16" s="114"/>
      <c r="F16" s="114"/>
      <c r="G16" s="114"/>
      <c r="H16" s="114"/>
      <c r="I16" s="114"/>
      <c r="J16" s="114"/>
      <c r="K16" s="114"/>
      <c r="L16" s="114"/>
      <c r="M16" s="114"/>
      <c r="N16" s="114"/>
      <c r="O16" s="114"/>
      <c r="P16" s="114"/>
      <c r="Q16" s="115"/>
    </row>
    <row r="17" spans="2:21" s="116" customFormat="1" x14ac:dyDescent="0.35">
      <c r="B17" s="80" t="s">
        <v>44</v>
      </c>
    </row>
    <row r="18" spans="2:21" x14ac:dyDescent="0.35">
      <c r="B18" s="217" t="s">
        <v>45</v>
      </c>
      <c r="C18" s="117"/>
      <c r="D18" s="117"/>
      <c r="E18" s="117"/>
      <c r="F18" s="117"/>
      <c r="G18" s="282"/>
      <c r="H18" s="282"/>
      <c r="I18" s="282"/>
      <c r="J18" s="282"/>
      <c r="K18" s="282"/>
      <c r="L18" s="282"/>
      <c r="M18" s="282"/>
      <c r="N18" s="282"/>
      <c r="O18" s="282"/>
      <c r="P18" s="282"/>
      <c r="Q18" s="106">
        <f>SUM($C18:P18)</f>
        <v>0</v>
      </c>
      <c r="U18" s="106"/>
    </row>
    <row r="19" spans="2:21" x14ac:dyDescent="0.35">
      <c r="B19" s="57" t="s">
        <v>46</v>
      </c>
      <c r="C19" s="118"/>
      <c r="D19" s="118"/>
      <c r="E19" s="118"/>
      <c r="F19" s="118"/>
      <c r="G19" s="117"/>
      <c r="H19" s="117"/>
      <c r="I19" s="117"/>
      <c r="J19" s="117"/>
      <c r="K19" s="117"/>
      <c r="L19" s="117"/>
      <c r="M19" s="117"/>
      <c r="N19" s="117"/>
      <c r="O19" s="117"/>
      <c r="P19" s="117"/>
      <c r="Q19" s="106">
        <f>SUM($C19:P19)</f>
        <v>0</v>
      </c>
      <c r="S19" s="58"/>
    </row>
    <row r="20" spans="2:21" x14ac:dyDescent="0.35">
      <c r="B20" s="218" t="s">
        <v>47</v>
      </c>
      <c r="C20" s="119">
        <f>SUM($C18:C18)</f>
        <v>0</v>
      </c>
      <c r="D20" s="119">
        <f>SUM($C18:D18)</f>
        <v>0</v>
      </c>
      <c r="E20" s="119">
        <f>SUM($C18:E18)</f>
        <v>0</v>
      </c>
      <c r="F20" s="119">
        <f>SUM($C18:F18)</f>
        <v>0</v>
      </c>
      <c r="G20" s="285">
        <f>SUM($C18:G18)</f>
        <v>0</v>
      </c>
      <c r="H20" s="119">
        <f>SUM($C18:H18)</f>
        <v>0</v>
      </c>
      <c r="I20" s="119">
        <f>SUM($C18:I18)</f>
        <v>0</v>
      </c>
      <c r="J20" s="119">
        <f>SUM($C18:J18)</f>
        <v>0</v>
      </c>
      <c r="K20" s="119">
        <f>SUM($C18:K18)</f>
        <v>0</v>
      </c>
      <c r="L20" s="119">
        <f>SUM($C18:L18)</f>
        <v>0</v>
      </c>
      <c r="M20" s="119">
        <f>SUM($C18:M18)</f>
        <v>0</v>
      </c>
      <c r="N20" s="119">
        <f>SUM($C18:N18)</f>
        <v>0</v>
      </c>
      <c r="O20" s="119">
        <f>SUM($C18:O18)</f>
        <v>0</v>
      </c>
      <c r="P20" s="119">
        <f>SUM($C18:P18)</f>
        <v>0</v>
      </c>
      <c r="Q20" s="106">
        <f>P20</f>
        <v>0</v>
      </c>
      <c r="S20" s="58" t="s">
        <v>122</v>
      </c>
    </row>
    <row r="21" spans="2:21" x14ac:dyDescent="0.35">
      <c r="B21" s="218" t="s">
        <v>48</v>
      </c>
      <c r="C21" s="119">
        <f>SUM($C19:C19)</f>
        <v>0</v>
      </c>
      <c r="D21" s="119">
        <f>SUM($C19:D19)</f>
        <v>0</v>
      </c>
      <c r="E21" s="119">
        <f>SUM($C19:E19)</f>
        <v>0</v>
      </c>
      <c r="F21" s="119">
        <f>SUM($C19:F19)</f>
        <v>0</v>
      </c>
      <c r="G21" s="285">
        <f>SUM($C19:G19)</f>
        <v>0</v>
      </c>
      <c r="H21" s="119">
        <f>SUM($C19:H19)</f>
        <v>0</v>
      </c>
      <c r="I21" s="119">
        <f>SUM($C19:I19)</f>
        <v>0</v>
      </c>
      <c r="J21" s="119">
        <f>SUM($C19:J19)</f>
        <v>0</v>
      </c>
      <c r="K21" s="119">
        <f>SUM($C19:K19)</f>
        <v>0</v>
      </c>
      <c r="L21" s="119">
        <f>SUM($C19:L19)</f>
        <v>0</v>
      </c>
      <c r="M21" s="119">
        <f>SUM($C19:M19)</f>
        <v>0</v>
      </c>
      <c r="N21" s="119">
        <f>SUM($C19:N19)</f>
        <v>0</v>
      </c>
      <c r="O21" s="119">
        <f>SUM($C19:O19)</f>
        <v>0</v>
      </c>
      <c r="P21" s="119">
        <f>SUM($C19:P19)</f>
        <v>0</v>
      </c>
      <c r="Q21" s="106">
        <f>P21</f>
        <v>0</v>
      </c>
    </row>
    <row r="22" spans="2:21" x14ac:dyDescent="0.35">
      <c r="B22" s="120"/>
      <c r="C22" s="119"/>
      <c r="D22" s="119"/>
      <c r="E22" s="119"/>
      <c r="F22" s="119"/>
      <c r="G22" s="285"/>
      <c r="H22" s="119"/>
      <c r="I22" s="119"/>
      <c r="J22" s="119"/>
      <c r="K22" s="119"/>
      <c r="L22" s="119"/>
      <c r="M22" s="119"/>
      <c r="N22" s="119"/>
      <c r="O22" s="119"/>
      <c r="P22" s="119"/>
    </row>
    <row r="23" spans="2:21" s="110" customFormat="1" x14ac:dyDescent="0.35">
      <c r="B23" s="68" t="s">
        <v>49</v>
      </c>
      <c r="C23" s="121"/>
      <c r="D23" s="121">
        <v>0.25</v>
      </c>
      <c r="E23" s="121"/>
      <c r="F23" s="121">
        <v>0.55000000000000004</v>
      </c>
      <c r="G23" s="283"/>
      <c r="H23" s="283"/>
      <c r="I23" s="277"/>
      <c r="J23" s="277"/>
      <c r="K23" s="278"/>
      <c r="L23" s="122"/>
      <c r="M23" s="122"/>
      <c r="N23" s="122"/>
      <c r="O23" s="122"/>
      <c r="P23" s="122"/>
    </row>
    <row r="24" spans="2:21" s="92" customFormat="1" x14ac:dyDescent="0.35">
      <c r="B24" s="123"/>
      <c r="C24" s="124"/>
      <c r="D24" s="124"/>
      <c r="E24" s="124"/>
      <c r="F24" s="125"/>
      <c r="G24" s="125"/>
      <c r="H24" s="125"/>
      <c r="I24" s="124"/>
      <c r="J24" s="124"/>
      <c r="K24" s="126"/>
      <c r="L24" s="126"/>
      <c r="M24" s="126"/>
      <c r="N24" s="126"/>
      <c r="O24" s="126"/>
      <c r="P24" s="126"/>
    </row>
    <row r="25" spans="2:21" s="92" customFormat="1" x14ac:dyDescent="0.35">
      <c r="B25" s="127" t="s">
        <v>42</v>
      </c>
      <c r="C25" s="124"/>
      <c r="D25" s="124"/>
      <c r="E25" s="124"/>
      <c r="F25" s="125"/>
      <c r="G25" s="125"/>
      <c r="H25" s="125"/>
      <c r="I25" s="124"/>
      <c r="J25" s="124"/>
      <c r="K25" s="126"/>
      <c r="L25" s="126"/>
      <c r="M25" s="126"/>
      <c r="N25" s="126"/>
      <c r="O25" s="126"/>
      <c r="P25" s="126"/>
    </row>
    <row r="26" spans="2:21" x14ac:dyDescent="0.35">
      <c r="B26" s="219" t="s">
        <v>50</v>
      </c>
      <c r="C26" s="91">
        <f t="shared" ref="C26:P26" ca="1" si="0">C18*$G$5*$I$6</f>
        <v>0</v>
      </c>
      <c r="D26" s="91">
        <f t="shared" ca="1" si="0"/>
        <v>0</v>
      </c>
      <c r="E26" s="91">
        <f t="shared" ca="1" si="0"/>
        <v>0</v>
      </c>
      <c r="F26" s="91">
        <f t="shared" ca="1" si="0"/>
        <v>0</v>
      </c>
      <c r="G26" s="91">
        <f t="shared" ca="1" si="0"/>
        <v>0</v>
      </c>
      <c r="H26" s="91">
        <f t="shared" ca="1" si="0"/>
        <v>0</v>
      </c>
      <c r="I26" s="91">
        <f t="shared" ca="1" si="0"/>
        <v>0</v>
      </c>
      <c r="J26" s="91">
        <f t="shared" ca="1" si="0"/>
        <v>0</v>
      </c>
      <c r="K26" s="91">
        <f t="shared" ca="1" si="0"/>
        <v>0</v>
      </c>
      <c r="L26" s="91">
        <f t="shared" ca="1" si="0"/>
        <v>0</v>
      </c>
      <c r="M26" s="91">
        <f t="shared" ca="1" si="0"/>
        <v>0</v>
      </c>
      <c r="N26" s="91">
        <f t="shared" ca="1" si="0"/>
        <v>0</v>
      </c>
      <c r="O26" s="91">
        <f t="shared" ca="1" si="0"/>
        <v>0</v>
      </c>
      <c r="P26" s="91">
        <f t="shared" ca="1" si="0"/>
        <v>0</v>
      </c>
      <c r="Q26" s="104">
        <f ca="1">SUM(C26:P26)</f>
        <v>0</v>
      </c>
    </row>
    <row r="27" spans="2:21" x14ac:dyDescent="0.35">
      <c r="B27" s="219" t="s">
        <v>51</v>
      </c>
      <c r="C27" s="91">
        <f t="shared" ref="C27:P27" ca="1" si="1">C19*$G$5*$I$6</f>
        <v>0</v>
      </c>
      <c r="D27" s="91">
        <f t="shared" ca="1" si="1"/>
        <v>0</v>
      </c>
      <c r="E27" s="91">
        <f t="shared" ca="1" si="1"/>
        <v>0</v>
      </c>
      <c r="F27" s="91">
        <f t="shared" ca="1" si="1"/>
        <v>0</v>
      </c>
      <c r="G27" s="91">
        <f t="shared" ca="1" si="1"/>
        <v>0</v>
      </c>
      <c r="H27" s="91">
        <f t="shared" ca="1" si="1"/>
        <v>0</v>
      </c>
      <c r="I27" s="91">
        <f t="shared" ca="1" si="1"/>
        <v>0</v>
      </c>
      <c r="J27" s="91">
        <f t="shared" ca="1" si="1"/>
        <v>0</v>
      </c>
      <c r="K27" s="91">
        <f t="shared" ca="1" si="1"/>
        <v>0</v>
      </c>
      <c r="L27" s="91">
        <f t="shared" ca="1" si="1"/>
        <v>0</v>
      </c>
      <c r="M27" s="91">
        <f t="shared" ca="1" si="1"/>
        <v>0</v>
      </c>
      <c r="N27" s="91">
        <f t="shared" ca="1" si="1"/>
        <v>0</v>
      </c>
      <c r="O27" s="91">
        <f t="shared" ca="1" si="1"/>
        <v>0</v>
      </c>
      <c r="P27" s="91">
        <f t="shared" ca="1" si="1"/>
        <v>0</v>
      </c>
      <c r="Q27" s="104">
        <f ca="1">SUM(C27:P27)</f>
        <v>0</v>
      </c>
    </row>
    <row r="28" spans="2:21" outlineLevel="1" x14ac:dyDescent="0.35">
      <c r="B28" s="43" t="s">
        <v>52</v>
      </c>
      <c r="C28" s="91">
        <f ca="1">SUM($C26:C26)</f>
        <v>0</v>
      </c>
      <c r="D28" s="91">
        <f ca="1">SUM($C26:D26)</f>
        <v>0</v>
      </c>
      <c r="E28" s="91">
        <f ca="1">SUM($C26:E26)</f>
        <v>0</v>
      </c>
      <c r="F28" s="91">
        <f ca="1">SUM($C26:F26)</f>
        <v>0</v>
      </c>
      <c r="G28" s="91">
        <f ca="1">SUM($C26:G26)</f>
        <v>0</v>
      </c>
      <c r="H28" s="91">
        <f ca="1">SUM($C26:H26)</f>
        <v>0</v>
      </c>
      <c r="I28" s="91">
        <f ca="1">SUM($C26:I26)</f>
        <v>0</v>
      </c>
      <c r="J28" s="91">
        <f ca="1">SUM($C26:J26)</f>
        <v>0</v>
      </c>
      <c r="K28" s="91">
        <f ca="1">SUM($C26:K26)</f>
        <v>0</v>
      </c>
      <c r="L28" s="91">
        <f ca="1">SUM($C26:L26)</f>
        <v>0</v>
      </c>
      <c r="M28" s="91">
        <f ca="1">SUM($C26:M26)</f>
        <v>0</v>
      </c>
      <c r="N28" s="91">
        <f ca="1">SUM($C26:N26)</f>
        <v>0</v>
      </c>
      <c r="O28" s="91">
        <f ca="1">SUM($C26:O26)</f>
        <v>0</v>
      </c>
      <c r="P28" s="91">
        <f ca="1">SUM($C26:P26)</f>
        <v>0</v>
      </c>
      <c r="Q28" s="104">
        <f ca="1">P28</f>
        <v>0</v>
      </c>
      <c r="R28" s="105"/>
      <c r="S28" s="105"/>
      <c r="T28" s="105"/>
      <c r="U28" s="105"/>
    </row>
    <row r="29" spans="2:21" outlineLevel="1" x14ac:dyDescent="0.35">
      <c r="B29" s="43" t="s">
        <v>53</v>
      </c>
      <c r="C29" s="91">
        <f ca="1">SUM($C27:C27)</f>
        <v>0</v>
      </c>
      <c r="D29" s="91">
        <f ca="1">SUM($C27:D27)</f>
        <v>0</v>
      </c>
      <c r="E29" s="91">
        <f ca="1">SUM($C27:E27)</f>
        <v>0</v>
      </c>
      <c r="F29" s="91">
        <f ca="1">SUM($C27:F27)</f>
        <v>0</v>
      </c>
      <c r="G29" s="91">
        <f ca="1">SUM($C27:G27)</f>
        <v>0</v>
      </c>
      <c r="H29" s="91">
        <f ca="1">SUM($C27:H27)</f>
        <v>0</v>
      </c>
      <c r="I29" s="91">
        <f ca="1">SUM($C27:I27)</f>
        <v>0</v>
      </c>
      <c r="J29" s="91">
        <f ca="1">SUM($C27:J27)</f>
        <v>0</v>
      </c>
      <c r="K29" s="91">
        <f ca="1">SUM($C27:K27)</f>
        <v>0</v>
      </c>
      <c r="L29" s="91">
        <f ca="1">SUM($C27:L27)</f>
        <v>0</v>
      </c>
      <c r="M29" s="91">
        <f ca="1">SUM($C27:M27)</f>
        <v>0</v>
      </c>
      <c r="N29" s="91">
        <f ca="1">SUM($C27:N27)</f>
        <v>0</v>
      </c>
      <c r="O29" s="91">
        <f ca="1">SUM($C27:O27)</f>
        <v>0</v>
      </c>
      <c r="P29" s="91">
        <f ca="1">SUM($C27:P27)</f>
        <v>0</v>
      </c>
      <c r="Q29" s="104">
        <f ca="1">P29</f>
        <v>0</v>
      </c>
      <c r="R29" s="105"/>
      <c r="S29" s="105"/>
      <c r="T29" s="105"/>
      <c r="U29" s="105"/>
    </row>
    <row r="30" spans="2:21" s="110" customFormat="1" x14ac:dyDescent="0.35">
      <c r="B30" s="220" t="s">
        <v>55</v>
      </c>
      <c r="C30" s="131">
        <f t="shared" ref="C30:P30" ca="1" si="2">C28-C29</f>
        <v>0</v>
      </c>
      <c r="D30" s="131">
        <f t="shared" ca="1" si="2"/>
        <v>0</v>
      </c>
      <c r="E30" s="131">
        <f t="shared" ca="1" si="2"/>
        <v>0</v>
      </c>
      <c r="F30" s="131">
        <f t="shared" ca="1" si="2"/>
        <v>0</v>
      </c>
      <c r="G30" s="131">
        <f t="shared" ca="1" si="2"/>
        <v>0</v>
      </c>
      <c r="H30" s="131">
        <f t="shared" ca="1" si="2"/>
        <v>0</v>
      </c>
      <c r="I30" s="131">
        <f t="shared" ca="1" si="2"/>
        <v>0</v>
      </c>
      <c r="J30" s="131">
        <f t="shared" ca="1" si="2"/>
        <v>0</v>
      </c>
      <c r="K30" s="131">
        <f t="shared" ca="1" si="2"/>
        <v>0</v>
      </c>
      <c r="L30" s="131">
        <f t="shared" ca="1" si="2"/>
        <v>0</v>
      </c>
      <c r="M30" s="131">
        <f t="shared" ca="1" si="2"/>
        <v>0</v>
      </c>
      <c r="N30" s="131">
        <f t="shared" ca="1" si="2"/>
        <v>0</v>
      </c>
      <c r="O30" s="131">
        <f t="shared" ca="1" si="2"/>
        <v>0</v>
      </c>
      <c r="P30" s="131">
        <f t="shared" ca="1" si="2"/>
        <v>0</v>
      </c>
      <c r="Q30" s="132">
        <f ca="1">Q28-Q29</f>
        <v>0</v>
      </c>
      <c r="R30" s="133"/>
      <c r="S30" s="133"/>
      <c r="T30" s="133"/>
    </row>
    <row r="32" spans="2:21" x14ac:dyDescent="0.35">
      <c r="B32" s="221" t="s">
        <v>54</v>
      </c>
    </row>
    <row r="33" spans="2:17" x14ac:dyDescent="0.35">
      <c r="B33" s="219" t="s">
        <v>50</v>
      </c>
      <c r="C33" s="91">
        <f t="shared" ref="C33:P33" ca="1" si="3">C18*$G$5*$J$6</f>
        <v>0</v>
      </c>
      <c r="D33" s="91">
        <f t="shared" ca="1" si="3"/>
        <v>0</v>
      </c>
      <c r="E33" s="91">
        <f t="shared" ca="1" si="3"/>
        <v>0</v>
      </c>
      <c r="F33" s="91">
        <f t="shared" ca="1" si="3"/>
        <v>0</v>
      </c>
      <c r="G33" s="91">
        <f t="shared" ca="1" si="3"/>
        <v>0</v>
      </c>
      <c r="H33" s="91">
        <f t="shared" ca="1" si="3"/>
        <v>0</v>
      </c>
      <c r="I33" s="91">
        <f t="shared" ca="1" si="3"/>
        <v>0</v>
      </c>
      <c r="J33" s="91">
        <f t="shared" ca="1" si="3"/>
        <v>0</v>
      </c>
      <c r="K33" s="91">
        <f t="shared" ca="1" si="3"/>
        <v>0</v>
      </c>
      <c r="L33" s="91">
        <f t="shared" ca="1" si="3"/>
        <v>0</v>
      </c>
      <c r="M33" s="91">
        <f t="shared" ca="1" si="3"/>
        <v>0</v>
      </c>
      <c r="N33" s="91">
        <f t="shared" ca="1" si="3"/>
        <v>0</v>
      </c>
      <c r="O33" s="91">
        <f t="shared" ca="1" si="3"/>
        <v>0</v>
      </c>
      <c r="P33" s="91">
        <f t="shared" ca="1" si="3"/>
        <v>0</v>
      </c>
      <c r="Q33" s="104">
        <f ca="1">SUM(C33:P33)</f>
        <v>0</v>
      </c>
    </row>
    <row r="34" spans="2:17" x14ac:dyDescent="0.35">
      <c r="B34" s="219" t="s">
        <v>51</v>
      </c>
      <c r="C34" s="91">
        <f t="shared" ref="C34:P34" ca="1" si="4">C19*$G$5*$J$6</f>
        <v>0</v>
      </c>
      <c r="D34" s="91">
        <f t="shared" ca="1" si="4"/>
        <v>0</v>
      </c>
      <c r="E34" s="91">
        <f t="shared" ca="1" si="4"/>
        <v>0</v>
      </c>
      <c r="F34" s="91">
        <f t="shared" ca="1" si="4"/>
        <v>0</v>
      </c>
      <c r="G34" s="91">
        <f t="shared" ca="1" si="4"/>
        <v>0</v>
      </c>
      <c r="H34" s="91">
        <f t="shared" ca="1" si="4"/>
        <v>0</v>
      </c>
      <c r="I34" s="91">
        <f t="shared" ca="1" si="4"/>
        <v>0</v>
      </c>
      <c r="J34" s="91">
        <f t="shared" ca="1" si="4"/>
        <v>0</v>
      </c>
      <c r="K34" s="91">
        <f t="shared" ca="1" si="4"/>
        <v>0</v>
      </c>
      <c r="L34" s="91">
        <f t="shared" ca="1" si="4"/>
        <v>0</v>
      </c>
      <c r="M34" s="91">
        <f t="shared" ca="1" si="4"/>
        <v>0</v>
      </c>
      <c r="N34" s="91">
        <f t="shared" ca="1" si="4"/>
        <v>0</v>
      </c>
      <c r="O34" s="91">
        <f t="shared" ca="1" si="4"/>
        <v>0</v>
      </c>
      <c r="P34" s="91">
        <f t="shared" ca="1" si="4"/>
        <v>0</v>
      </c>
      <c r="Q34" s="104">
        <f ca="1">SUM(C34:P34)</f>
        <v>0</v>
      </c>
    </row>
    <row r="35" spans="2:17" outlineLevel="1" x14ac:dyDescent="0.35">
      <c r="B35" s="43" t="s">
        <v>52</v>
      </c>
      <c r="C35" s="91">
        <f ca="1">SUM($C33:C33)</f>
        <v>0</v>
      </c>
      <c r="D35" s="91">
        <f ca="1">SUM($C33:D33)</f>
        <v>0</v>
      </c>
      <c r="E35" s="91">
        <f ca="1">SUM($C33:E33)</f>
        <v>0</v>
      </c>
      <c r="F35" s="91">
        <f ca="1">SUM($C33:F33)</f>
        <v>0</v>
      </c>
      <c r="G35" s="91">
        <f ca="1">SUM($C33:G33)</f>
        <v>0</v>
      </c>
      <c r="H35" s="91">
        <f ca="1">SUM($C33:H33)</f>
        <v>0</v>
      </c>
      <c r="I35" s="91">
        <f ca="1">SUM($C33:I33)</f>
        <v>0</v>
      </c>
      <c r="J35" s="91">
        <f ca="1">SUM($C33:J33)</f>
        <v>0</v>
      </c>
      <c r="K35" s="91">
        <f ca="1">SUM($C33:K33)</f>
        <v>0</v>
      </c>
      <c r="L35" s="91">
        <f ca="1">SUM($C33:L33)</f>
        <v>0</v>
      </c>
      <c r="M35" s="91">
        <f ca="1">SUM($C33:M33)</f>
        <v>0</v>
      </c>
      <c r="N35" s="91">
        <f ca="1">SUM($C33:N33)</f>
        <v>0</v>
      </c>
      <c r="O35" s="91">
        <f ca="1">SUM($C33:O33)</f>
        <v>0</v>
      </c>
      <c r="P35" s="91">
        <f ca="1">SUM($C33:P33)</f>
        <v>0</v>
      </c>
      <c r="Q35" s="104">
        <f ca="1">P35</f>
        <v>0</v>
      </c>
    </row>
    <row r="36" spans="2:17" outlineLevel="1" x14ac:dyDescent="0.35">
      <c r="B36" s="43" t="s">
        <v>53</v>
      </c>
      <c r="C36" s="91">
        <f ca="1">SUM($C34:C34)</f>
        <v>0</v>
      </c>
      <c r="D36" s="91">
        <f ca="1">SUM($C34:D34)</f>
        <v>0</v>
      </c>
      <c r="E36" s="91">
        <f ca="1">SUM($C34:E34)</f>
        <v>0</v>
      </c>
      <c r="F36" s="91">
        <f ca="1">SUM($C34:F34)</f>
        <v>0</v>
      </c>
      <c r="G36" s="91">
        <f ca="1">SUM($C34:G34)</f>
        <v>0</v>
      </c>
      <c r="H36" s="91">
        <f ca="1">SUM($C34:H34)</f>
        <v>0</v>
      </c>
      <c r="I36" s="91">
        <f ca="1">SUM($C34:I34)</f>
        <v>0</v>
      </c>
      <c r="J36" s="91">
        <f ca="1">SUM($C34:J34)</f>
        <v>0</v>
      </c>
      <c r="K36" s="91">
        <f ca="1">SUM($C34:K34)</f>
        <v>0</v>
      </c>
      <c r="L36" s="91">
        <f ca="1">SUM($C34:L34)</f>
        <v>0</v>
      </c>
      <c r="M36" s="91">
        <f ca="1">SUM($C34:M34)</f>
        <v>0</v>
      </c>
      <c r="N36" s="91">
        <f ca="1">SUM($C34:N34)</f>
        <v>0</v>
      </c>
      <c r="O36" s="91">
        <f ca="1">SUM($C34:O34)</f>
        <v>0</v>
      </c>
      <c r="P36" s="91">
        <f ca="1">SUM($C34:P34)</f>
        <v>0</v>
      </c>
      <c r="Q36" s="104">
        <f ca="1">P36</f>
        <v>0</v>
      </c>
    </row>
    <row r="37" spans="2:17" x14ac:dyDescent="0.35">
      <c r="B37" s="220" t="s">
        <v>55</v>
      </c>
      <c r="C37" s="131">
        <f t="shared" ref="C37:P37" ca="1" si="5">C35-C36</f>
        <v>0</v>
      </c>
      <c r="D37" s="131">
        <f t="shared" ca="1" si="5"/>
        <v>0</v>
      </c>
      <c r="E37" s="131">
        <f t="shared" ca="1" si="5"/>
        <v>0</v>
      </c>
      <c r="F37" s="131">
        <f t="shared" ca="1" si="5"/>
        <v>0</v>
      </c>
      <c r="G37" s="131">
        <f t="shared" ca="1" si="5"/>
        <v>0</v>
      </c>
      <c r="H37" s="131">
        <f t="shared" ca="1" si="5"/>
        <v>0</v>
      </c>
      <c r="I37" s="131">
        <f t="shared" ca="1" si="5"/>
        <v>0</v>
      </c>
      <c r="J37" s="131">
        <f t="shared" ca="1" si="5"/>
        <v>0</v>
      </c>
      <c r="K37" s="131">
        <f t="shared" ca="1" si="5"/>
        <v>0</v>
      </c>
      <c r="L37" s="131">
        <f t="shared" ca="1" si="5"/>
        <v>0</v>
      </c>
      <c r="M37" s="131">
        <f t="shared" ca="1" si="5"/>
        <v>0</v>
      </c>
      <c r="N37" s="131">
        <f t="shared" ca="1" si="5"/>
        <v>0</v>
      </c>
      <c r="O37" s="131">
        <f t="shared" ca="1" si="5"/>
        <v>0</v>
      </c>
      <c r="P37" s="131">
        <f t="shared" ca="1" si="5"/>
        <v>0</v>
      </c>
      <c r="Q37" s="132">
        <f ca="1">Q35-Q36</f>
        <v>0</v>
      </c>
    </row>
    <row r="39" spans="2:17" x14ac:dyDescent="0.35">
      <c r="B39" s="221" t="s">
        <v>56</v>
      </c>
    </row>
    <row r="40" spans="2:17" x14ac:dyDescent="0.35">
      <c r="B40" s="128" t="s">
        <v>50</v>
      </c>
      <c r="C40" s="91">
        <f t="shared" ref="C40:P40" ca="1" si="6">C18*$G$5*$K$6</f>
        <v>0</v>
      </c>
      <c r="D40" s="91">
        <f t="shared" ca="1" si="6"/>
        <v>0</v>
      </c>
      <c r="E40" s="91">
        <f t="shared" ca="1" si="6"/>
        <v>0</v>
      </c>
      <c r="F40" s="91">
        <f t="shared" ca="1" si="6"/>
        <v>0</v>
      </c>
      <c r="G40" s="91">
        <f t="shared" ca="1" si="6"/>
        <v>0</v>
      </c>
      <c r="H40" s="91">
        <f t="shared" ca="1" si="6"/>
        <v>0</v>
      </c>
      <c r="I40" s="91">
        <f t="shared" ca="1" si="6"/>
        <v>0</v>
      </c>
      <c r="J40" s="91">
        <f t="shared" ca="1" si="6"/>
        <v>0</v>
      </c>
      <c r="K40" s="91">
        <f t="shared" ca="1" si="6"/>
        <v>0</v>
      </c>
      <c r="L40" s="91">
        <f t="shared" ca="1" si="6"/>
        <v>0</v>
      </c>
      <c r="M40" s="91">
        <f t="shared" ca="1" si="6"/>
        <v>0</v>
      </c>
      <c r="N40" s="91">
        <f t="shared" ca="1" si="6"/>
        <v>0</v>
      </c>
      <c r="O40" s="91">
        <f t="shared" ca="1" si="6"/>
        <v>0</v>
      </c>
      <c r="P40" s="91">
        <f t="shared" ca="1" si="6"/>
        <v>0</v>
      </c>
      <c r="Q40" s="104">
        <f ca="1">SUM(C40:P40)</f>
        <v>0</v>
      </c>
    </row>
    <row r="41" spans="2:17" x14ac:dyDescent="0.35">
      <c r="B41" s="128" t="s">
        <v>51</v>
      </c>
      <c r="C41" s="91">
        <f t="shared" ref="C41:P41" ca="1" si="7">C19*$G$5*$K$6</f>
        <v>0</v>
      </c>
      <c r="D41" s="91">
        <f t="shared" ca="1" si="7"/>
        <v>0</v>
      </c>
      <c r="E41" s="91">
        <f t="shared" ca="1" si="7"/>
        <v>0</v>
      </c>
      <c r="F41" s="91">
        <f t="shared" ca="1" si="7"/>
        <v>0</v>
      </c>
      <c r="G41" s="91">
        <f t="shared" ca="1" si="7"/>
        <v>0</v>
      </c>
      <c r="H41" s="91">
        <f t="shared" ca="1" si="7"/>
        <v>0</v>
      </c>
      <c r="I41" s="91">
        <f t="shared" ca="1" si="7"/>
        <v>0</v>
      </c>
      <c r="J41" s="91">
        <f t="shared" ca="1" si="7"/>
        <v>0</v>
      </c>
      <c r="K41" s="91">
        <f t="shared" ca="1" si="7"/>
        <v>0</v>
      </c>
      <c r="L41" s="91">
        <f t="shared" ca="1" si="7"/>
        <v>0</v>
      </c>
      <c r="M41" s="91">
        <f t="shared" ca="1" si="7"/>
        <v>0</v>
      </c>
      <c r="N41" s="91">
        <f t="shared" ca="1" si="7"/>
        <v>0</v>
      </c>
      <c r="O41" s="91">
        <f t="shared" ca="1" si="7"/>
        <v>0</v>
      </c>
      <c r="P41" s="91">
        <f t="shared" ca="1" si="7"/>
        <v>0</v>
      </c>
      <c r="Q41" s="104">
        <f ca="1">SUM(C41:P41)</f>
        <v>0</v>
      </c>
    </row>
    <row r="42" spans="2:17" outlineLevel="1" x14ac:dyDescent="0.35">
      <c r="B42" s="129" t="s">
        <v>52</v>
      </c>
      <c r="C42" s="91">
        <f ca="1">SUM($C40:C40)</f>
        <v>0</v>
      </c>
      <c r="D42" s="91">
        <f ca="1">SUM($C40:D40)</f>
        <v>0</v>
      </c>
      <c r="E42" s="91">
        <f ca="1">SUM($C40:E40)</f>
        <v>0</v>
      </c>
      <c r="F42" s="91">
        <f ca="1">SUM($C40:F40)</f>
        <v>0</v>
      </c>
      <c r="G42" s="91">
        <f ca="1">SUM($C40:G40)</f>
        <v>0</v>
      </c>
      <c r="H42" s="91">
        <f ca="1">SUM($C40:H40)</f>
        <v>0</v>
      </c>
      <c r="I42" s="91">
        <f ca="1">SUM($C40:I40)</f>
        <v>0</v>
      </c>
      <c r="J42" s="91">
        <f ca="1">SUM($C40:J40)</f>
        <v>0</v>
      </c>
      <c r="K42" s="91">
        <f ca="1">SUM($C40:K40)</f>
        <v>0</v>
      </c>
      <c r="L42" s="91">
        <f ca="1">SUM($C40:L40)</f>
        <v>0</v>
      </c>
      <c r="M42" s="91">
        <f ca="1">SUM($C40:M40)</f>
        <v>0</v>
      </c>
      <c r="N42" s="91">
        <f ca="1">SUM($C40:N40)</f>
        <v>0</v>
      </c>
      <c r="O42" s="91">
        <f ca="1">SUM($C40:O40)</f>
        <v>0</v>
      </c>
      <c r="P42" s="91">
        <f ca="1">SUM($C40:P40)</f>
        <v>0</v>
      </c>
      <c r="Q42" s="104">
        <f ca="1">P42</f>
        <v>0</v>
      </c>
    </row>
    <row r="43" spans="2:17" outlineLevel="1" x14ac:dyDescent="0.35">
      <c r="B43" s="129" t="s">
        <v>53</v>
      </c>
      <c r="C43" s="91">
        <f ca="1">SUM($C41:C41)</f>
        <v>0</v>
      </c>
      <c r="D43" s="91">
        <f ca="1">SUM($C41:D41)</f>
        <v>0</v>
      </c>
      <c r="E43" s="91">
        <f ca="1">SUM($C41:E41)</f>
        <v>0</v>
      </c>
      <c r="F43" s="91">
        <f ca="1">SUM($C41:F41)</f>
        <v>0</v>
      </c>
      <c r="G43" s="91">
        <f ca="1">SUM($C41:G41)</f>
        <v>0</v>
      </c>
      <c r="H43" s="91">
        <f ca="1">SUM($C41:H41)</f>
        <v>0</v>
      </c>
      <c r="I43" s="91">
        <f ca="1">SUM($C41:I41)</f>
        <v>0</v>
      </c>
      <c r="J43" s="91">
        <f ca="1">SUM($C41:J41)</f>
        <v>0</v>
      </c>
      <c r="K43" s="91">
        <f ca="1">SUM($C41:K41)</f>
        <v>0</v>
      </c>
      <c r="L43" s="91">
        <f ca="1">SUM($C41:L41)</f>
        <v>0</v>
      </c>
      <c r="M43" s="91">
        <f ca="1">SUM($C41:M41)</f>
        <v>0</v>
      </c>
      <c r="N43" s="91">
        <f ca="1">SUM($C41:N41)</f>
        <v>0</v>
      </c>
      <c r="O43" s="91">
        <f ca="1">SUM($C41:O41)</f>
        <v>0</v>
      </c>
      <c r="P43" s="91">
        <f ca="1">SUM($C41:P41)</f>
        <v>0</v>
      </c>
      <c r="Q43" s="104">
        <f ca="1">P43</f>
        <v>0</v>
      </c>
    </row>
    <row r="44" spans="2:17" x14ac:dyDescent="0.35">
      <c r="B44" s="130" t="s">
        <v>55</v>
      </c>
      <c r="C44" s="131">
        <f t="shared" ref="C44:P44" ca="1" si="8">C42-C43</f>
        <v>0</v>
      </c>
      <c r="D44" s="131">
        <f t="shared" ca="1" si="8"/>
        <v>0</v>
      </c>
      <c r="E44" s="131">
        <f t="shared" ca="1" si="8"/>
        <v>0</v>
      </c>
      <c r="F44" s="131">
        <f t="shared" ca="1" si="8"/>
        <v>0</v>
      </c>
      <c r="G44" s="131">
        <f t="shared" ca="1" si="8"/>
        <v>0</v>
      </c>
      <c r="H44" s="131">
        <f t="shared" ca="1" si="8"/>
        <v>0</v>
      </c>
      <c r="I44" s="131">
        <f t="shared" ca="1" si="8"/>
        <v>0</v>
      </c>
      <c r="J44" s="131">
        <f t="shared" ca="1" si="8"/>
        <v>0</v>
      </c>
      <c r="K44" s="131">
        <f t="shared" ca="1" si="8"/>
        <v>0</v>
      </c>
      <c r="L44" s="131">
        <f t="shared" ca="1" si="8"/>
        <v>0</v>
      </c>
      <c r="M44" s="131">
        <f t="shared" ca="1" si="8"/>
        <v>0</v>
      </c>
      <c r="N44" s="131">
        <f t="shared" ca="1" si="8"/>
        <v>0</v>
      </c>
      <c r="O44" s="131">
        <f t="shared" ca="1" si="8"/>
        <v>0</v>
      </c>
      <c r="P44" s="131">
        <f t="shared" ca="1" si="8"/>
        <v>0</v>
      </c>
      <c r="Q44" s="132">
        <f ca="1">Q42-Q43</f>
        <v>0</v>
      </c>
    </row>
    <row r="45" spans="2:17" x14ac:dyDescent="0.35">
      <c r="B45" s="130"/>
      <c r="C45" s="131"/>
      <c r="D45" s="131"/>
      <c r="E45" s="131"/>
      <c r="F45" s="131"/>
      <c r="G45" s="131"/>
      <c r="H45" s="131"/>
      <c r="I45" s="131"/>
      <c r="J45" s="131"/>
      <c r="K45" s="131"/>
      <c r="L45" s="131"/>
      <c r="M45" s="131"/>
      <c r="N45" s="131"/>
      <c r="O45" s="131"/>
      <c r="P45" s="131"/>
      <c r="Q45" s="132"/>
    </row>
    <row r="46" spans="2:17" x14ac:dyDescent="0.35">
      <c r="B46" s="222" t="s">
        <v>184</v>
      </c>
      <c r="C46" s="134">
        <f ca="1">C26+C33+C40</f>
        <v>0</v>
      </c>
      <c r="D46" s="134">
        <f t="shared" ref="D46:P46" ca="1" si="9">D26+D33+D40</f>
        <v>0</v>
      </c>
      <c r="E46" s="134">
        <f t="shared" ca="1" si="9"/>
        <v>0</v>
      </c>
      <c r="F46" s="134">
        <f t="shared" ca="1" si="9"/>
        <v>0</v>
      </c>
      <c r="G46" s="134">
        <f t="shared" ca="1" si="9"/>
        <v>0</v>
      </c>
      <c r="H46" s="134">
        <f t="shared" ca="1" si="9"/>
        <v>0</v>
      </c>
      <c r="I46" s="134">
        <f t="shared" ca="1" si="9"/>
        <v>0</v>
      </c>
      <c r="J46" s="134">
        <f t="shared" ca="1" si="9"/>
        <v>0</v>
      </c>
      <c r="K46" s="134">
        <f t="shared" ca="1" si="9"/>
        <v>0</v>
      </c>
      <c r="L46" s="134">
        <f t="shared" ca="1" si="9"/>
        <v>0</v>
      </c>
      <c r="M46" s="134">
        <f t="shared" ca="1" si="9"/>
        <v>0</v>
      </c>
      <c r="N46" s="134">
        <f t="shared" ca="1" si="9"/>
        <v>0</v>
      </c>
      <c r="O46" s="134">
        <f t="shared" ca="1" si="9"/>
        <v>0</v>
      </c>
      <c r="P46" s="134">
        <f t="shared" ca="1" si="9"/>
        <v>0</v>
      </c>
      <c r="Q46" s="135">
        <f ca="1">SUM(C46:P46)</f>
        <v>0</v>
      </c>
    </row>
    <row r="47" spans="2:17" x14ac:dyDescent="0.35">
      <c r="B47" s="223" t="s">
        <v>185</v>
      </c>
      <c r="C47" s="136">
        <f ca="1">C30+C37+C44</f>
        <v>0</v>
      </c>
      <c r="D47" s="136">
        <f t="shared" ref="D47:P47" ca="1" si="10">D30+D37+D44</f>
        <v>0</v>
      </c>
      <c r="E47" s="136">
        <f t="shared" ca="1" si="10"/>
        <v>0</v>
      </c>
      <c r="F47" s="136">
        <f t="shared" ca="1" si="10"/>
        <v>0</v>
      </c>
      <c r="G47" s="136">
        <f t="shared" ca="1" si="10"/>
        <v>0</v>
      </c>
      <c r="H47" s="136">
        <f t="shared" ca="1" si="10"/>
        <v>0</v>
      </c>
      <c r="I47" s="136">
        <f t="shared" ca="1" si="10"/>
        <v>0</v>
      </c>
      <c r="J47" s="136">
        <f t="shared" ca="1" si="10"/>
        <v>0</v>
      </c>
      <c r="K47" s="136">
        <f t="shared" ca="1" si="10"/>
        <v>0</v>
      </c>
      <c r="L47" s="136">
        <f t="shared" ca="1" si="10"/>
        <v>0</v>
      </c>
      <c r="M47" s="136">
        <f t="shared" ca="1" si="10"/>
        <v>0</v>
      </c>
      <c r="N47" s="136">
        <f t="shared" ca="1" si="10"/>
        <v>0</v>
      </c>
      <c r="O47" s="136">
        <f t="shared" ca="1" si="10"/>
        <v>0</v>
      </c>
      <c r="P47" s="136">
        <f t="shared" ca="1" si="10"/>
        <v>0</v>
      </c>
      <c r="Q47" s="132">
        <f ca="1">SUM(C47:P47)</f>
        <v>0</v>
      </c>
    </row>
    <row r="49" spans="2:19" s="95" customFormat="1" x14ac:dyDescent="0.35">
      <c r="B49" s="60" t="s">
        <v>57</v>
      </c>
      <c r="C49" s="138"/>
      <c r="D49" s="138"/>
      <c r="E49" s="138"/>
      <c r="F49" s="138"/>
      <c r="G49" s="138"/>
      <c r="H49" s="138"/>
      <c r="I49" s="138"/>
      <c r="J49" s="138"/>
    </row>
    <row r="50" spans="2:19" s="95" customFormat="1" x14ac:dyDescent="0.35">
      <c r="B50" s="137"/>
      <c r="C50" s="138"/>
      <c r="D50" s="138"/>
      <c r="E50" s="138"/>
      <c r="F50" s="138"/>
      <c r="G50" s="138"/>
      <c r="H50" s="138"/>
      <c r="I50" s="138"/>
      <c r="J50" s="138"/>
    </row>
    <row r="51" spans="2:19" s="95" customFormat="1" x14ac:dyDescent="0.35">
      <c r="B51" s="224" t="s">
        <v>182</v>
      </c>
      <c r="C51" s="138"/>
      <c r="D51" s="138"/>
      <c r="E51" s="138"/>
      <c r="F51" s="138"/>
      <c r="G51" s="138"/>
      <c r="H51" s="138"/>
      <c r="I51" s="138"/>
      <c r="J51" s="138"/>
    </row>
    <row r="52" spans="2:19" s="95" customFormat="1" x14ac:dyDescent="0.35">
      <c r="B52" s="225" t="s">
        <v>59</v>
      </c>
      <c r="C52" s="59">
        <v>1.2500000000000001E-2</v>
      </c>
      <c r="D52" s="59">
        <v>1.2500000000000001E-2</v>
      </c>
      <c r="E52" s="59">
        <v>1.2500000000000001E-2</v>
      </c>
      <c r="F52" s="59">
        <v>1.2500000000000001E-2</v>
      </c>
      <c r="G52" s="59"/>
      <c r="H52" s="59"/>
      <c r="I52" s="59"/>
      <c r="J52" s="59"/>
      <c r="K52" s="59"/>
      <c r="L52" s="59"/>
      <c r="M52" s="59"/>
      <c r="N52" s="59"/>
      <c r="O52" s="59"/>
      <c r="P52" s="59"/>
      <c r="S52" s="272" t="s">
        <v>234</v>
      </c>
    </row>
    <row r="53" spans="2:19" s="95" customFormat="1" x14ac:dyDescent="0.35">
      <c r="B53" s="225" t="s">
        <v>60</v>
      </c>
      <c r="C53" s="273">
        <v>1.2500000000000001E-2</v>
      </c>
      <c r="D53" s="273">
        <v>1.2500000000000001E-2</v>
      </c>
      <c r="E53" s="273">
        <v>1.2500000000000001E-2</v>
      </c>
      <c r="F53" s="273">
        <v>1.2500000000000001E-2</v>
      </c>
      <c r="G53" s="273">
        <v>7.4999999999999997E-3</v>
      </c>
      <c r="H53" s="273">
        <v>7.4999999999999997E-3</v>
      </c>
      <c r="I53" s="273">
        <v>7.4999999999999997E-3</v>
      </c>
      <c r="J53" s="273">
        <v>7.4999999999999997E-3</v>
      </c>
      <c r="K53" s="273">
        <v>7.4999999999999997E-3</v>
      </c>
      <c r="L53" s="273">
        <v>7.4999999999999997E-3</v>
      </c>
      <c r="M53" s="59">
        <v>7.4999999999999997E-3</v>
      </c>
      <c r="N53" s="59">
        <v>7.4999999999999997E-3</v>
      </c>
      <c r="O53" s="59">
        <v>7.4999999999999997E-3</v>
      </c>
      <c r="P53" s="59">
        <v>7.4999999999999997E-3</v>
      </c>
      <c r="S53" s="272" t="s">
        <v>235</v>
      </c>
    </row>
    <row r="54" spans="2:19" x14ac:dyDescent="0.35">
      <c r="B54" s="219" t="s">
        <v>219</v>
      </c>
      <c r="C54" s="106"/>
      <c r="D54" s="106"/>
      <c r="E54" s="106"/>
      <c r="F54" s="106"/>
      <c r="G54" s="106" t="e">
        <f ca="1">SUM($C58:G58)/(SUM($C58:G58)+G28+G35)</f>
        <v>#DIV/0!</v>
      </c>
      <c r="H54" s="106" t="e">
        <f ca="1">SUM($C58:H58)/(SUM($C58:H58)+H28+H35)</f>
        <v>#DIV/0!</v>
      </c>
      <c r="I54" s="106" t="e">
        <f ca="1">SUM($C58:I58)/(SUM($C58:I58)+I28+I35)</f>
        <v>#DIV/0!</v>
      </c>
      <c r="J54" s="106" t="e">
        <f ca="1">SUM($C58:J58)/(SUM($C58:J58)+J28+J35)</f>
        <v>#DIV/0!</v>
      </c>
      <c r="K54" s="106" t="e">
        <f ca="1">SUM($C58:K58)/(SUM($C58:K58)+K28+K35)</f>
        <v>#DIV/0!</v>
      </c>
      <c r="L54" s="106" t="e">
        <f ca="1">SUM($C58:L58)/(SUM($C58:L58)+L28+L35)</f>
        <v>#DIV/0!</v>
      </c>
      <c r="M54" s="106" t="e">
        <f ca="1">SUM($C58:M58)/(SUM($C58:M58)+M28+M35)</f>
        <v>#DIV/0!</v>
      </c>
      <c r="N54" s="106" t="e">
        <f ca="1">SUM($C58:N58)/(SUM($C58:N58)+N28+N35)</f>
        <v>#DIV/0!</v>
      </c>
      <c r="O54" s="106" t="e">
        <f ca="1">SUM($C58:O58)/(SUM($C58:O58)+O28+O35)</f>
        <v>#DIV/0!</v>
      </c>
      <c r="P54" s="106" t="e">
        <f ca="1">SUM($C58:P58)/(SUM($C58:P58)+P28+P35)</f>
        <v>#DIV/0!</v>
      </c>
      <c r="Q54" s="106" t="e">
        <f ca="1">P54</f>
        <v>#DIV/0!</v>
      </c>
      <c r="S54" s="58" t="s">
        <v>236</v>
      </c>
    </row>
    <row r="55" spans="2:19" x14ac:dyDescent="0.35">
      <c r="B55" s="128"/>
    </row>
    <row r="56" spans="2:19" x14ac:dyDescent="0.35">
      <c r="B56" s="219" t="s">
        <v>61</v>
      </c>
      <c r="C56" s="87">
        <f t="shared" ref="C56:F56" si="11">$C$5*C52</f>
        <v>0</v>
      </c>
      <c r="D56" s="87">
        <f t="shared" si="11"/>
        <v>0</v>
      </c>
      <c r="E56" s="87">
        <f t="shared" si="11"/>
        <v>0</v>
      </c>
      <c r="F56" s="87">
        <f t="shared" si="11"/>
        <v>0</v>
      </c>
      <c r="Q56" s="104">
        <f>SUM(C56:P56)</f>
        <v>0</v>
      </c>
    </row>
    <row r="57" spans="2:19" x14ac:dyDescent="0.35">
      <c r="B57" s="219" t="s">
        <v>62</v>
      </c>
      <c r="C57" s="139">
        <f ca="1">SUM(C30,C37)*C53</f>
        <v>0</v>
      </c>
      <c r="D57" s="139">
        <f t="shared" ref="D57:P57" ca="1" si="12">AVERAGE(SUM(C30,C37),SUM(D30,D37))*D53</f>
        <v>0</v>
      </c>
      <c r="E57" s="139">
        <f t="shared" ca="1" si="12"/>
        <v>0</v>
      </c>
      <c r="F57" s="139">
        <f t="shared" ca="1" si="12"/>
        <v>0</v>
      </c>
      <c r="G57" s="139">
        <f ca="1">AVERAGE(SUM(F30,F37),SUM(G30,G37))*G53</f>
        <v>0</v>
      </c>
      <c r="H57" s="139">
        <f t="shared" ca="1" si="12"/>
        <v>0</v>
      </c>
      <c r="I57" s="139">
        <f t="shared" ca="1" si="12"/>
        <v>0</v>
      </c>
      <c r="J57" s="139">
        <f t="shared" ca="1" si="12"/>
        <v>0</v>
      </c>
      <c r="K57" s="139">
        <f t="shared" ca="1" si="12"/>
        <v>0</v>
      </c>
      <c r="L57" s="139">
        <f t="shared" ca="1" si="12"/>
        <v>0</v>
      </c>
      <c r="M57" s="139">
        <f t="shared" ca="1" si="12"/>
        <v>0</v>
      </c>
      <c r="N57" s="139">
        <f t="shared" ca="1" si="12"/>
        <v>0</v>
      </c>
      <c r="O57" s="139">
        <f t="shared" ca="1" si="12"/>
        <v>0</v>
      </c>
      <c r="P57" s="139">
        <f t="shared" ca="1" si="12"/>
        <v>0</v>
      </c>
      <c r="Q57" s="104">
        <f ca="1">SUM(C57:P57)</f>
        <v>0</v>
      </c>
    </row>
    <row r="58" spans="2:19" s="110" customFormat="1" x14ac:dyDescent="0.35">
      <c r="B58" s="261" t="s">
        <v>63</v>
      </c>
      <c r="C58" s="262">
        <f ca="1">SUM(C56:C57)</f>
        <v>0</v>
      </c>
      <c r="D58" s="262">
        <f t="shared" ref="D58:P58" ca="1" si="13">SUM(D56:D57)</f>
        <v>0</v>
      </c>
      <c r="E58" s="262">
        <f t="shared" ca="1" si="13"/>
        <v>0</v>
      </c>
      <c r="F58" s="262">
        <f t="shared" ca="1" si="13"/>
        <v>0</v>
      </c>
      <c r="G58" s="262">
        <f t="shared" ca="1" si="13"/>
        <v>0</v>
      </c>
      <c r="H58" s="262">
        <f t="shared" ca="1" si="13"/>
        <v>0</v>
      </c>
      <c r="I58" s="262">
        <f t="shared" ca="1" si="13"/>
        <v>0</v>
      </c>
      <c r="J58" s="262">
        <f t="shared" ca="1" si="13"/>
        <v>0</v>
      </c>
      <c r="K58" s="262">
        <f t="shared" ca="1" si="13"/>
        <v>0</v>
      </c>
      <c r="L58" s="262">
        <f t="shared" ca="1" si="13"/>
        <v>0</v>
      </c>
      <c r="M58" s="262">
        <f t="shared" ca="1" si="13"/>
        <v>0</v>
      </c>
      <c r="N58" s="262">
        <f t="shared" ca="1" si="13"/>
        <v>0</v>
      </c>
      <c r="O58" s="262">
        <f t="shared" ca="1" si="13"/>
        <v>0</v>
      </c>
      <c r="P58" s="262">
        <f t="shared" ca="1" si="13"/>
        <v>0</v>
      </c>
      <c r="Q58" s="132">
        <f ca="1">SUM(C58:P58)</f>
        <v>0</v>
      </c>
      <c r="S58" s="141"/>
    </row>
    <row r="59" spans="2:19" s="110" customFormat="1" x14ac:dyDescent="0.35">
      <c r="B59" s="263" t="s">
        <v>64</v>
      </c>
      <c r="C59" s="424">
        <f ca="1">SUM(C58:D58)</f>
        <v>0</v>
      </c>
      <c r="D59" s="424"/>
      <c r="E59" s="424">
        <f ca="1">SUM(E58:F58)</f>
        <v>0</v>
      </c>
      <c r="F59" s="424"/>
      <c r="G59" s="424">
        <f ca="1">SUM(G58:H58)</f>
        <v>0</v>
      </c>
      <c r="H59" s="424"/>
      <c r="I59" s="424">
        <f ca="1">SUM(I58:J58)</f>
        <v>0</v>
      </c>
      <c r="J59" s="424"/>
      <c r="K59" s="424">
        <f ca="1">SUM(K58:L58)</f>
        <v>0</v>
      </c>
      <c r="L59" s="424"/>
      <c r="M59" s="424">
        <f ca="1">SUM(M58:N58)</f>
        <v>0</v>
      </c>
      <c r="N59" s="424"/>
      <c r="O59" s="424">
        <f ca="1">SUM(O58:P58)</f>
        <v>0</v>
      </c>
      <c r="P59" s="424"/>
      <c r="Q59" s="132">
        <f ca="1">SUM(C59:P59)</f>
        <v>0</v>
      </c>
    </row>
    <row r="60" spans="2:19" s="110" customFormat="1" x14ac:dyDescent="0.35">
      <c r="B60" s="142"/>
      <c r="C60" s="143"/>
      <c r="D60" s="143"/>
      <c r="E60" s="144"/>
      <c r="F60" s="144"/>
      <c r="G60" s="144"/>
      <c r="H60" s="144"/>
      <c r="I60" s="144"/>
      <c r="J60" s="144"/>
      <c r="K60" s="144"/>
      <c r="L60" s="144"/>
      <c r="M60" s="144"/>
      <c r="N60" s="144"/>
      <c r="O60" s="144"/>
      <c r="P60" s="144"/>
      <c r="Q60" s="141"/>
    </row>
    <row r="61" spans="2:19" s="110" customFormat="1" x14ac:dyDescent="0.35">
      <c r="B61" s="72" t="s">
        <v>56</v>
      </c>
      <c r="C61" s="143"/>
      <c r="D61" s="143"/>
      <c r="E61" s="144"/>
      <c r="F61" s="144"/>
      <c r="G61" s="144"/>
      <c r="H61" s="144"/>
      <c r="I61" s="144"/>
      <c r="J61" s="144"/>
      <c r="K61" s="144"/>
      <c r="L61" s="144"/>
      <c r="M61" s="144"/>
      <c r="N61" s="144"/>
      <c r="O61" s="144"/>
      <c r="P61" s="144"/>
      <c r="Q61" s="141"/>
    </row>
    <row r="62" spans="2:19" s="110" customFormat="1" x14ac:dyDescent="0.35">
      <c r="B62" s="213" t="s">
        <v>186</v>
      </c>
      <c r="C62" s="146"/>
      <c r="D62" s="146"/>
      <c r="E62" s="146"/>
      <c r="F62" s="146"/>
      <c r="G62" s="284"/>
      <c r="H62" s="284"/>
      <c r="I62" s="284"/>
      <c r="J62" s="284"/>
      <c r="K62" s="144"/>
      <c r="L62" s="144"/>
      <c r="M62" s="144"/>
      <c r="N62" s="144"/>
      <c r="O62" s="144"/>
      <c r="P62" s="144"/>
      <c r="Q62" s="141"/>
    </row>
    <row r="63" spans="2:19" s="140" customFormat="1" x14ac:dyDescent="0.35">
      <c r="B63" s="212" t="s">
        <v>65</v>
      </c>
      <c r="C63" s="147">
        <f t="shared" ref="C63:F63" ca="1" si="14">C62*C40</f>
        <v>0</v>
      </c>
      <c r="D63" s="147">
        <f t="shared" ca="1" si="14"/>
        <v>0</v>
      </c>
      <c r="E63" s="147">
        <f t="shared" ca="1" si="14"/>
        <v>0</v>
      </c>
      <c r="F63" s="147">
        <f t="shared" ca="1" si="14"/>
        <v>0</v>
      </c>
      <c r="G63" s="286"/>
      <c r="H63" s="147"/>
      <c r="I63" s="147"/>
      <c r="J63" s="147"/>
      <c r="K63" s="147"/>
      <c r="L63" s="147"/>
      <c r="M63" s="147"/>
      <c r="N63" s="147"/>
      <c r="O63" s="147"/>
      <c r="P63" s="147"/>
      <c r="Q63" s="132">
        <f ca="1">SUM(C63:P63)</f>
        <v>0</v>
      </c>
    </row>
    <row r="64" spans="2:19" s="140" customFormat="1" x14ac:dyDescent="0.35">
      <c r="B64" s="213" t="s">
        <v>255</v>
      </c>
      <c r="C64" s="146"/>
      <c r="D64" s="146"/>
      <c r="E64" s="146"/>
      <c r="F64" s="146"/>
      <c r="G64" s="284"/>
      <c r="H64" s="284"/>
      <c r="I64" s="284"/>
      <c r="J64" s="284"/>
      <c r="K64" s="147"/>
      <c r="L64" s="147"/>
      <c r="M64" s="147"/>
      <c r="N64" s="147"/>
      <c r="O64" s="147"/>
      <c r="P64" s="147"/>
      <c r="Q64" s="132"/>
    </row>
    <row r="65" spans="2:17" s="140" customFormat="1" outlineLevel="1" x14ac:dyDescent="0.35">
      <c r="B65" s="214" t="s">
        <v>187</v>
      </c>
      <c r="C65" s="215">
        <f t="shared" ref="C65:F65" ca="1" si="15">C64*C40</f>
        <v>0</v>
      </c>
      <c r="D65" s="215">
        <f t="shared" ca="1" si="15"/>
        <v>0</v>
      </c>
      <c r="E65" s="215">
        <f t="shared" ca="1" si="15"/>
        <v>0</v>
      </c>
      <c r="F65" s="215">
        <f t="shared" ca="1" si="15"/>
        <v>0</v>
      </c>
      <c r="G65" s="287"/>
      <c r="H65" s="215"/>
      <c r="I65" s="215"/>
      <c r="J65" s="215"/>
      <c r="K65" s="215"/>
      <c r="L65" s="215"/>
      <c r="M65" s="215"/>
      <c r="N65" s="215"/>
      <c r="O65" s="215"/>
      <c r="P65" s="215"/>
      <c r="Q65" s="132"/>
    </row>
    <row r="66" spans="2:17" s="140" customFormat="1" outlineLevel="1" x14ac:dyDescent="0.35">
      <c r="B66" s="214" t="s">
        <v>187</v>
      </c>
      <c r="C66" s="215"/>
      <c r="D66" s="215">
        <f ca="1">C65</f>
        <v>0</v>
      </c>
      <c r="E66" s="215">
        <f t="shared" ref="E66:F66" ca="1" si="16">D65</f>
        <v>0</v>
      </c>
      <c r="F66" s="215">
        <f t="shared" ca="1" si="16"/>
        <v>0</v>
      </c>
      <c r="G66" s="215">
        <f ca="1">F65</f>
        <v>0</v>
      </c>
      <c r="H66" s="215"/>
      <c r="I66" s="215"/>
      <c r="J66" s="215"/>
      <c r="K66" s="215"/>
      <c r="L66" s="215"/>
      <c r="M66" s="215"/>
      <c r="N66" s="215"/>
      <c r="O66" s="215"/>
      <c r="P66" s="215"/>
      <c r="Q66" s="132"/>
    </row>
    <row r="67" spans="2:17" s="140" customFormat="1" outlineLevel="1" x14ac:dyDescent="0.35">
      <c r="B67" s="214" t="s">
        <v>237</v>
      </c>
      <c r="C67" s="215"/>
      <c r="D67" s="215"/>
      <c r="E67" s="215">
        <f ca="1">D66</f>
        <v>0</v>
      </c>
      <c r="F67" s="215">
        <f t="shared" ref="F67:H68" ca="1" si="17">E66</f>
        <v>0</v>
      </c>
      <c r="G67" s="215">
        <f t="shared" ca="1" si="17"/>
        <v>0</v>
      </c>
      <c r="H67" s="215">
        <f t="shared" ca="1" si="17"/>
        <v>0</v>
      </c>
      <c r="I67" s="215"/>
      <c r="J67" s="215"/>
      <c r="K67" s="215"/>
      <c r="L67" s="215"/>
      <c r="M67" s="215"/>
      <c r="N67" s="215"/>
      <c r="O67" s="215"/>
      <c r="P67" s="215"/>
      <c r="Q67" s="132"/>
    </row>
    <row r="68" spans="2:17" s="140" customFormat="1" outlineLevel="1" x14ac:dyDescent="0.35">
      <c r="B68" s="214" t="s">
        <v>237</v>
      </c>
      <c r="C68" s="215"/>
      <c r="D68" s="215"/>
      <c r="E68" s="215"/>
      <c r="F68" s="215">
        <f ca="1">E67</f>
        <v>0</v>
      </c>
      <c r="G68" s="215">
        <f t="shared" ca="1" si="17"/>
        <v>0</v>
      </c>
      <c r="H68" s="215">
        <f t="shared" ref="H68:I68" ca="1" si="18">G67</f>
        <v>0</v>
      </c>
      <c r="I68" s="215">
        <f t="shared" ca="1" si="18"/>
        <v>0</v>
      </c>
      <c r="J68" s="215"/>
      <c r="K68" s="215"/>
      <c r="L68" s="215"/>
      <c r="M68" s="215"/>
      <c r="N68" s="215"/>
      <c r="O68" s="215"/>
      <c r="P68" s="215"/>
      <c r="Q68" s="132"/>
    </row>
    <row r="69" spans="2:17" s="140" customFormat="1" outlineLevel="1" x14ac:dyDescent="0.35">
      <c r="B69" s="214"/>
      <c r="C69" s="215"/>
      <c r="D69" s="215"/>
      <c r="E69" s="215"/>
      <c r="F69" s="215"/>
      <c r="G69" s="215"/>
      <c r="H69" s="215"/>
      <c r="I69" s="215"/>
      <c r="J69" s="215"/>
      <c r="K69" s="215"/>
      <c r="L69" s="215"/>
      <c r="M69" s="215"/>
      <c r="N69" s="215"/>
      <c r="O69" s="215"/>
      <c r="P69" s="215"/>
      <c r="Q69" s="132"/>
    </row>
    <row r="70" spans="2:17" s="140" customFormat="1" x14ac:dyDescent="0.35">
      <c r="B70" s="212" t="s">
        <v>238</v>
      </c>
      <c r="C70" s="147">
        <f t="shared" ref="C70:P70" ca="1" si="19">SUM(C65:C68)+C63</f>
        <v>0</v>
      </c>
      <c r="D70" s="147">
        <f t="shared" ca="1" si="19"/>
        <v>0</v>
      </c>
      <c r="E70" s="147">
        <f t="shared" ca="1" si="19"/>
        <v>0</v>
      </c>
      <c r="F70" s="147">
        <f t="shared" ca="1" si="19"/>
        <v>0</v>
      </c>
      <c r="G70" s="147">
        <f t="shared" ca="1" si="19"/>
        <v>0</v>
      </c>
      <c r="H70" s="147">
        <f t="shared" ca="1" si="19"/>
        <v>0</v>
      </c>
      <c r="I70" s="147">
        <f t="shared" ca="1" si="19"/>
        <v>0</v>
      </c>
      <c r="J70" s="147">
        <f t="shared" si="19"/>
        <v>0</v>
      </c>
      <c r="K70" s="147">
        <f t="shared" si="19"/>
        <v>0</v>
      </c>
      <c r="L70" s="147">
        <f t="shared" si="19"/>
        <v>0</v>
      </c>
      <c r="M70" s="147">
        <f t="shared" si="19"/>
        <v>0</v>
      </c>
      <c r="N70" s="147">
        <f t="shared" si="19"/>
        <v>0</v>
      </c>
      <c r="O70" s="147">
        <f t="shared" si="19"/>
        <v>0</v>
      </c>
      <c r="P70" s="147">
        <f t="shared" si="19"/>
        <v>0</v>
      </c>
      <c r="Q70" s="132">
        <f ca="1">SUM(C70:P70)</f>
        <v>0</v>
      </c>
    </row>
    <row r="71" spans="2:17" s="110" customFormat="1" x14ac:dyDescent="0.35">
      <c r="B71" s="145"/>
      <c r="C71" s="91"/>
      <c r="D71" s="91"/>
      <c r="E71" s="91"/>
      <c r="F71" s="91"/>
      <c r="G71" s="91"/>
      <c r="H71" s="91"/>
      <c r="I71" s="91"/>
      <c r="J71" s="91"/>
      <c r="K71" s="91"/>
      <c r="L71" s="91"/>
      <c r="M71" s="91"/>
      <c r="N71" s="91"/>
      <c r="O71" s="91"/>
      <c r="P71" s="91"/>
      <c r="Q71" s="141"/>
    </row>
    <row r="72" spans="2:17" s="140" customFormat="1" x14ac:dyDescent="0.35">
      <c r="B72" s="226" t="s">
        <v>188</v>
      </c>
      <c r="C72" s="148">
        <f t="shared" ref="C72:P72" ca="1" si="20">C58+C70</f>
        <v>0</v>
      </c>
      <c r="D72" s="148">
        <f t="shared" ca="1" si="20"/>
        <v>0</v>
      </c>
      <c r="E72" s="148">
        <f t="shared" ca="1" si="20"/>
        <v>0</v>
      </c>
      <c r="F72" s="148">
        <f t="shared" ca="1" si="20"/>
        <v>0</v>
      </c>
      <c r="G72" s="148">
        <f t="shared" ca="1" si="20"/>
        <v>0</v>
      </c>
      <c r="H72" s="148">
        <f t="shared" ca="1" si="20"/>
        <v>0</v>
      </c>
      <c r="I72" s="148">
        <f t="shared" ca="1" si="20"/>
        <v>0</v>
      </c>
      <c r="J72" s="148">
        <f t="shared" ca="1" si="20"/>
        <v>0</v>
      </c>
      <c r="K72" s="148">
        <f t="shared" ca="1" si="20"/>
        <v>0</v>
      </c>
      <c r="L72" s="148">
        <f t="shared" ca="1" si="20"/>
        <v>0</v>
      </c>
      <c r="M72" s="148">
        <f t="shared" ca="1" si="20"/>
        <v>0</v>
      </c>
      <c r="N72" s="148">
        <f t="shared" ca="1" si="20"/>
        <v>0</v>
      </c>
      <c r="O72" s="148">
        <f t="shared" ca="1" si="20"/>
        <v>0</v>
      </c>
      <c r="P72" s="148">
        <f t="shared" ca="1" si="20"/>
        <v>0</v>
      </c>
      <c r="Q72" s="132">
        <f ca="1">SUM(C72:P72)</f>
        <v>0</v>
      </c>
    </row>
    <row r="74" spans="2:17" x14ac:dyDescent="0.35">
      <c r="B74" s="249" t="s">
        <v>220</v>
      </c>
      <c r="C74" s="140"/>
      <c r="D74" s="140"/>
      <c r="E74" s="140"/>
      <c r="F74" s="140"/>
      <c r="G74" s="140"/>
      <c r="H74" s="140"/>
      <c r="I74" s="140"/>
      <c r="J74" s="140"/>
      <c r="K74" s="140"/>
      <c r="L74" s="140"/>
      <c r="M74" s="140"/>
      <c r="N74" s="140"/>
      <c r="O74" s="140"/>
      <c r="P74" s="140"/>
      <c r="Q74" s="141"/>
    </row>
    <row r="75" spans="2:17" x14ac:dyDescent="0.35">
      <c r="B75" s="227" t="s">
        <v>221</v>
      </c>
      <c r="C75" s="87">
        <f>SUM(C76:C79)</f>
        <v>0</v>
      </c>
      <c r="D75" s="87">
        <f t="shared" ref="D75:P75" si="21">SUM(D76:D79)</f>
        <v>0</v>
      </c>
      <c r="E75" s="87">
        <f t="shared" si="21"/>
        <v>0</v>
      </c>
      <c r="F75" s="87">
        <f t="shared" si="21"/>
        <v>0</v>
      </c>
      <c r="G75" s="87">
        <f t="shared" si="21"/>
        <v>0</v>
      </c>
      <c r="H75" s="87">
        <f t="shared" si="21"/>
        <v>0</v>
      </c>
      <c r="I75" s="87">
        <f t="shared" si="21"/>
        <v>0</v>
      </c>
      <c r="J75" s="87">
        <f t="shared" si="21"/>
        <v>0</v>
      </c>
      <c r="K75" s="87">
        <f t="shared" si="21"/>
        <v>0</v>
      </c>
      <c r="L75" s="87">
        <f t="shared" si="21"/>
        <v>0</v>
      </c>
      <c r="M75" s="87">
        <f t="shared" si="21"/>
        <v>0</v>
      </c>
      <c r="N75" s="87">
        <f t="shared" si="21"/>
        <v>0</v>
      </c>
      <c r="O75" s="87">
        <f t="shared" si="21"/>
        <v>0</v>
      </c>
      <c r="P75" s="87">
        <f t="shared" si="21"/>
        <v>0</v>
      </c>
      <c r="Q75" s="104">
        <f>SUM(C75:P75)</f>
        <v>0</v>
      </c>
    </row>
    <row r="76" spans="2:17" x14ac:dyDescent="0.35">
      <c r="B76" s="227" t="s">
        <v>66</v>
      </c>
      <c r="C76" s="149"/>
      <c r="D76" s="149"/>
      <c r="E76" s="149"/>
      <c r="F76" s="149"/>
      <c r="G76" s="149"/>
      <c r="H76" s="149"/>
      <c r="I76" s="149"/>
      <c r="J76" s="149"/>
      <c r="K76" s="149"/>
      <c r="L76" s="149"/>
      <c r="M76" s="149"/>
      <c r="N76" s="149"/>
      <c r="O76" s="149"/>
      <c r="P76" s="149"/>
      <c r="Q76" s="104">
        <f>SUM(C76:P76)</f>
        <v>0</v>
      </c>
    </row>
    <row r="77" spans="2:17" x14ac:dyDescent="0.35">
      <c r="B77" s="227" t="s">
        <v>67</v>
      </c>
      <c r="C77" s="149"/>
      <c r="D77" s="149"/>
      <c r="E77" s="149"/>
      <c r="F77" s="149"/>
      <c r="G77" s="149"/>
      <c r="H77" s="149"/>
      <c r="I77" s="149"/>
      <c r="J77" s="149"/>
      <c r="K77" s="149"/>
      <c r="L77" s="149"/>
      <c r="M77" s="149"/>
      <c r="N77" s="149"/>
      <c r="O77" s="149"/>
      <c r="P77" s="149"/>
      <c r="Q77" s="104">
        <f>SUM(C77:P77)</f>
        <v>0</v>
      </c>
    </row>
    <row r="78" spans="2:17" x14ac:dyDescent="0.35">
      <c r="B78" s="227" t="s">
        <v>68</v>
      </c>
      <c r="C78" s="149"/>
      <c r="D78" s="149"/>
      <c r="E78" s="149"/>
      <c r="F78" s="149"/>
      <c r="G78" s="149"/>
      <c r="H78" s="149"/>
      <c r="I78" s="149"/>
      <c r="J78" s="149"/>
      <c r="K78" s="149"/>
      <c r="L78" s="149"/>
      <c r="M78" s="149"/>
      <c r="N78" s="149"/>
      <c r="O78" s="149"/>
      <c r="P78" s="149"/>
      <c r="Q78" s="104">
        <f>SUM(C78:P78)</f>
        <v>0</v>
      </c>
    </row>
    <row r="79" spans="2:17" x14ac:dyDescent="0.35">
      <c r="B79" s="227" t="s">
        <v>69</v>
      </c>
      <c r="C79" s="149"/>
      <c r="D79" s="149"/>
      <c r="E79" s="149"/>
      <c r="F79" s="149"/>
      <c r="G79" s="149"/>
      <c r="H79" s="149"/>
      <c r="I79" s="149"/>
      <c r="J79" s="149"/>
      <c r="K79" s="149"/>
      <c r="L79" s="149"/>
      <c r="M79" s="149"/>
      <c r="N79" s="149"/>
      <c r="O79" s="149"/>
      <c r="P79" s="149"/>
      <c r="Q79" s="104">
        <f>SUM(C79:P79)</f>
        <v>0</v>
      </c>
    </row>
    <row r="80" spans="2:17" s="95" customFormat="1" ht="5" customHeight="1" x14ac:dyDescent="0.35">
      <c r="B80" s="264"/>
      <c r="Q80" s="265"/>
    </row>
    <row r="81" spans="2:17" x14ac:dyDescent="0.35">
      <c r="B81" s="228" t="s">
        <v>222</v>
      </c>
      <c r="C81" s="149"/>
      <c r="D81" s="149"/>
      <c r="E81" s="149"/>
      <c r="F81" s="149"/>
      <c r="G81" s="149"/>
      <c r="H81" s="149"/>
      <c r="I81" s="149"/>
      <c r="J81" s="149"/>
      <c r="K81" s="149"/>
      <c r="L81" s="149"/>
      <c r="M81" s="149"/>
      <c r="N81" s="149"/>
      <c r="O81" s="149"/>
      <c r="P81" s="149"/>
      <c r="Q81" s="104">
        <f>SUM(C81:P81)</f>
        <v>0</v>
      </c>
    </row>
    <row r="82" spans="2:17" x14ac:dyDescent="0.35">
      <c r="B82" s="228" t="s">
        <v>70</v>
      </c>
      <c r="C82" s="149"/>
      <c r="D82" s="149"/>
      <c r="E82" s="149"/>
      <c r="F82" s="149"/>
      <c r="G82" s="149"/>
      <c r="H82" s="149"/>
      <c r="I82" s="149"/>
      <c r="J82" s="149"/>
      <c r="K82" s="149"/>
      <c r="L82" s="149"/>
      <c r="M82" s="149"/>
      <c r="N82" s="149"/>
      <c r="O82" s="149"/>
      <c r="P82" s="149"/>
      <c r="Q82" s="104">
        <f>SUM(C82:P82)</f>
        <v>0</v>
      </c>
    </row>
    <row r="83" spans="2:17" x14ac:dyDescent="0.35">
      <c r="B83" s="228" t="s">
        <v>71</v>
      </c>
      <c r="C83" s="149"/>
      <c r="D83" s="149"/>
      <c r="E83" s="149"/>
      <c r="F83" s="149"/>
      <c r="G83" s="149"/>
      <c r="H83" s="149"/>
      <c r="I83" s="149"/>
      <c r="J83" s="149"/>
      <c r="K83" s="149"/>
      <c r="L83" s="149"/>
      <c r="M83" s="149"/>
      <c r="N83" s="149"/>
      <c r="O83" s="149"/>
      <c r="P83" s="149"/>
      <c r="Q83" s="104">
        <f>SUM(C83:P83)</f>
        <v>0</v>
      </c>
    </row>
    <row r="84" spans="2:17" x14ac:dyDescent="0.35">
      <c r="B84" s="228" t="s">
        <v>72</v>
      </c>
      <c r="C84" s="149"/>
      <c r="D84" s="149"/>
      <c r="E84" s="149"/>
      <c r="F84" s="149"/>
      <c r="G84" s="149"/>
      <c r="H84" s="149"/>
      <c r="I84" s="149"/>
      <c r="J84" s="149"/>
      <c r="K84" s="149"/>
      <c r="L84" s="149"/>
      <c r="M84" s="149"/>
      <c r="N84" s="149"/>
      <c r="O84" s="149"/>
      <c r="P84" s="149"/>
      <c r="Q84" s="104">
        <f>SUM(C84:P84)</f>
        <v>0</v>
      </c>
    </row>
    <row r="85" spans="2:17" s="95" customFormat="1" ht="5" customHeight="1" x14ac:dyDescent="0.35">
      <c r="B85" s="266"/>
      <c r="Q85" s="265"/>
    </row>
    <row r="86" spans="2:17" x14ac:dyDescent="0.35">
      <c r="B86" s="228" t="s">
        <v>73</v>
      </c>
      <c r="C86" s="87">
        <f>C87+C90</f>
        <v>0</v>
      </c>
      <c r="D86" s="87">
        <f t="shared" ref="D86:P86" si="22">D87+D90</f>
        <v>0</v>
      </c>
      <c r="E86" s="87">
        <f t="shared" si="22"/>
        <v>0</v>
      </c>
      <c r="F86" s="87">
        <f t="shared" si="22"/>
        <v>0</v>
      </c>
      <c r="G86" s="87">
        <f t="shared" si="22"/>
        <v>0</v>
      </c>
      <c r="H86" s="87">
        <f t="shared" si="22"/>
        <v>0</v>
      </c>
      <c r="I86" s="87">
        <f t="shared" si="22"/>
        <v>0</v>
      </c>
      <c r="J86" s="87">
        <f t="shared" si="22"/>
        <v>0</v>
      </c>
      <c r="K86" s="87">
        <f t="shared" si="22"/>
        <v>0</v>
      </c>
      <c r="L86" s="87">
        <f t="shared" si="22"/>
        <v>0</v>
      </c>
      <c r="M86" s="87">
        <f t="shared" si="22"/>
        <v>0</v>
      </c>
      <c r="N86" s="87">
        <f t="shared" si="22"/>
        <v>0</v>
      </c>
      <c r="O86" s="87">
        <f t="shared" si="22"/>
        <v>0</v>
      </c>
      <c r="P86" s="87">
        <f t="shared" si="22"/>
        <v>0</v>
      </c>
      <c r="Q86" s="104">
        <f>SUM(C86:P86)</f>
        <v>0</v>
      </c>
    </row>
    <row r="87" spans="2:17" s="95" customFormat="1" x14ac:dyDescent="0.35">
      <c r="B87" s="264" t="s">
        <v>74</v>
      </c>
      <c r="C87" s="95">
        <f>SUM(C88:C89)</f>
        <v>0</v>
      </c>
      <c r="D87" s="95">
        <f t="shared" ref="D87:P87" si="23">SUM(D88:D89)</f>
        <v>0</v>
      </c>
      <c r="E87" s="95">
        <f t="shared" si="23"/>
        <v>0</v>
      </c>
      <c r="F87" s="95">
        <f t="shared" si="23"/>
        <v>0</v>
      </c>
      <c r="G87" s="95">
        <f t="shared" si="23"/>
        <v>0</v>
      </c>
      <c r="H87" s="95">
        <f t="shared" si="23"/>
        <v>0</v>
      </c>
      <c r="I87" s="95">
        <f t="shared" si="23"/>
        <v>0</v>
      </c>
      <c r="J87" s="95">
        <f t="shared" si="23"/>
        <v>0</v>
      </c>
      <c r="K87" s="95">
        <f t="shared" si="23"/>
        <v>0</v>
      </c>
      <c r="L87" s="95">
        <f t="shared" si="23"/>
        <v>0</v>
      </c>
      <c r="M87" s="95">
        <f t="shared" si="23"/>
        <v>0</v>
      </c>
      <c r="N87" s="95">
        <f t="shared" si="23"/>
        <v>0</v>
      </c>
      <c r="O87" s="95">
        <f t="shared" si="23"/>
        <v>0</v>
      </c>
      <c r="P87" s="95">
        <f t="shared" si="23"/>
        <v>0</v>
      </c>
      <c r="Q87" s="265">
        <f>SUM(C87:P87)</f>
        <v>0</v>
      </c>
    </row>
    <row r="88" spans="2:17" x14ac:dyDescent="0.35">
      <c r="B88" s="271" t="s">
        <v>252</v>
      </c>
      <c r="C88" s="149"/>
      <c r="D88" s="149"/>
      <c r="E88" s="149"/>
      <c r="F88" s="149"/>
      <c r="G88" s="149"/>
      <c r="H88" s="149"/>
      <c r="I88" s="149"/>
      <c r="J88" s="149"/>
      <c r="K88" s="149"/>
      <c r="L88" s="149"/>
      <c r="M88" s="149"/>
      <c r="N88" s="149"/>
      <c r="O88" s="149"/>
      <c r="P88" s="149"/>
      <c r="Q88" s="104"/>
    </row>
    <row r="89" spans="2:17" x14ac:dyDescent="0.35">
      <c r="B89" s="271" t="s">
        <v>252</v>
      </c>
      <c r="C89" s="149"/>
      <c r="D89" s="149"/>
      <c r="E89" s="149"/>
      <c r="F89" s="149"/>
      <c r="G89" s="149"/>
      <c r="H89" s="149"/>
      <c r="I89" s="149"/>
      <c r="J89" s="149"/>
      <c r="K89" s="149"/>
      <c r="L89" s="149"/>
      <c r="M89" s="149"/>
      <c r="N89" s="149"/>
      <c r="O89" s="149"/>
      <c r="P89" s="149"/>
      <c r="Q89" s="104"/>
    </row>
    <row r="90" spans="2:17" s="95" customFormat="1" x14ac:dyDescent="0.35">
      <c r="B90" s="264" t="s">
        <v>75</v>
      </c>
      <c r="C90" s="95">
        <f>SUM(C91:C92)</f>
        <v>0</v>
      </c>
      <c r="D90" s="95">
        <f t="shared" ref="D90" si="24">SUM(D91:D92)</f>
        <v>0</v>
      </c>
      <c r="E90" s="95">
        <f t="shared" ref="E90" si="25">SUM(E91:E92)</f>
        <v>0</v>
      </c>
      <c r="F90" s="95">
        <f t="shared" ref="F90" si="26">SUM(F91:F92)</f>
        <v>0</v>
      </c>
      <c r="G90" s="95">
        <f t="shared" ref="G90" si="27">SUM(G91:G92)</f>
        <v>0</v>
      </c>
      <c r="H90" s="95">
        <f t="shared" ref="H90" si="28">SUM(H91:H92)</f>
        <v>0</v>
      </c>
      <c r="I90" s="95">
        <f t="shared" ref="I90" si="29">SUM(I91:I92)</f>
        <v>0</v>
      </c>
      <c r="J90" s="95">
        <f t="shared" ref="J90" si="30">SUM(J91:J92)</f>
        <v>0</v>
      </c>
      <c r="K90" s="95">
        <f t="shared" ref="K90" si="31">SUM(K91:K92)</f>
        <v>0</v>
      </c>
      <c r="L90" s="95">
        <f t="shared" ref="L90" si="32">SUM(L91:L92)</f>
        <v>0</v>
      </c>
      <c r="M90" s="95">
        <f t="shared" ref="M90" si="33">SUM(M91:M92)</f>
        <v>0</v>
      </c>
      <c r="N90" s="95">
        <f t="shared" ref="N90" si="34">SUM(N91:N92)</f>
        <v>0</v>
      </c>
      <c r="O90" s="95">
        <f t="shared" ref="O90" si="35">SUM(O91:O92)</f>
        <v>0</v>
      </c>
      <c r="P90" s="95">
        <f t="shared" ref="P90" si="36">SUM(P91:P92)</f>
        <v>0</v>
      </c>
      <c r="Q90" s="265">
        <f>SUM(C90:P90)</f>
        <v>0</v>
      </c>
    </row>
    <row r="91" spans="2:17" x14ac:dyDescent="0.35">
      <c r="B91" s="271" t="s">
        <v>252</v>
      </c>
      <c r="C91" s="149"/>
      <c r="D91" s="149"/>
      <c r="E91" s="149"/>
      <c r="F91" s="149"/>
      <c r="G91" s="149"/>
      <c r="H91" s="149"/>
      <c r="I91" s="149"/>
      <c r="J91" s="149"/>
      <c r="K91" s="149"/>
      <c r="L91" s="149"/>
      <c r="M91" s="149"/>
      <c r="N91" s="149"/>
      <c r="O91" s="149"/>
      <c r="P91" s="149"/>
      <c r="Q91" s="104"/>
    </row>
    <row r="92" spans="2:17" x14ac:dyDescent="0.35">
      <c r="B92" s="271" t="s">
        <v>252</v>
      </c>
      <c r="C92" s="149"/>
      <c r="D92" s="149"/>
      <c r="E92" s="149"/>
      <c r="F92" s="149"/>
      <c r="G92" s="149"/>
      <c r="H92" s="149"/>
      <c r="I92" s="149"/>
      <c r="J92" s="149"/>
      <c r="K92" s="149"/>
      <c r="L92" s="149"/>
      <c r="M92" s="149"/>
      <c r="N92" s="149"/>
      <c r="O92" s="149"/>
      <c r="P92" s="149"/>
      <c r="Q92" s="104"/>
    </row>
    <row r="93" spans="2:17" s="95" customFormat="1" ht="5" customHeight="1" x14ac:dyDescent="0.35">
      <c r="B93" s="264"/>
      <c r="Q93" s="265"/>
    </row>
    <row r="94" spans="2:17" x14ac:dyDescent="0.35">
      <c r="B94" s="228" t="s">
        <v>76</v>
      </c>
      <c r="C94" s="149"/>
      <c r="D94" s="149"/>
      <c r="E94" s="149"/>
      <c r="F94" s="149"/>
      <c r="G94" s="149"/>
      <c r="H94" s="149"/>
      <c r="I94" s="149"/>
      <c r="J94" s="149"/>
      <c r="K94" s="149"/>
      <c r="L94" s="149"/>
      <c r="M94" s="149"/>
      <c r="N94" s="149"/>
      <c r="O94" s="149"/>
      <c r="P94" s="149"/>
      <c r="Q94" s="104">
        <f>SUM(C94:P94)</f>
        <v>0</v>
      </c>
    </row>
    <row r="95" spans="2:17" x14ac:dyDescent="0.35">
      <c r="B95" s="245" t="s">
        <v>224</v>
      </c>
      <c r="C95" s="149"/>
      <c r="D95" s="149"/>
      <c r="E95" s="149"/>
      <c r="F95" s="149"/>
      <c r="G95" s="149"/>
      <c r="H95" s="149"/>
      <c r="I95" s="149"/>
      <c r="J95" s="149"/>
      <c r="K95" s="149"/>
      <c r="L95" s="149"/>
      <c r="M95" s="149"/>
      <c r="N95" s="149"/>
      <c r="O95" s="149"/>
      <c r="P95" s="149"/>
      <c r="Q95" s="104">
        <f>SUM(C95:P95)</f>
        <v>0</v>
      </c>
    </row>
    <row r="96" spans="2:17" x14ac:dyDescent="0.35">
      <c r="B96" s="228" t="s">
        <v>77</v>
      </c>
      <c r="C96" s="149"/>
      <c r="D96" s="149"/>
      <c r="E96" s="149"/>
      <c r="F96" s="149"/>
      <c r="G96" s="149"/>
      <c r="H96" s="149"/>
      <c r="I96" s="149"/>
      <c r="J96" s="149"/>
      <c r="K96" s="149"/>
      <c r="L96" s="149"/>
      <c r="M96" s="149"/>
      <c r="N96" s="149"/>
      <c r="O96" s="149"/>
      <c r="P96" s="149"/>
      <c r="Q96" s="104">
        <f>SUM(C96:P96)</f>
        <v>0</v>
      </c>
    </row>
    <row r="97" spans="2:19" x14ac:dyDescent="0.35">
      <c r="B97" s="150"/>
    </row>
    <row r="98" spans="2:19" s="116" customFormat="1" x14ac:dyDescent="0.35">
      <c r="B98" s="78" t="s">
        <v>225</v>
      </c>
      <c r="C98" s="151">
        <f>SUM(C75,C81:C84,C86,C94:C96)</f>
        <v>0</v>
      </c>
      <c r="D98" s="151">
        <f t="shared" ref="D98:P98" si="37">SUM(D75,D81:D84,D86,D94:D96)</f>
        <v>0</v>
      </c>
      <c r="E98" s="151">
        <f t="shared" si="37"/>
        <v>0</v>
      </c>
      <c r="F98" s="151">
        <f t="shared" si="37"/>
        <v>0</v>
      </c>
      <c r="G98" s="151">
        <f t="shared" si="37"/>
        <v>0</v>
      </c>
      <c r="H98" s="151">
        <f t="shared" si="37"/>
        <v>0</v>
      </c>
      <c r="I98" s="151">
        <f t="shared" si="37"/>
        <v>0</v>
      </c>
      <c r="J98" s="151">
        <f t="shared" si="37"/>
        <v>0</v>
      </c>
      <c r="K98" s="151">
        <f t="shared" si="37"/>
        <v>0</v>
      </c>
      <c r="L98" s="151">
        <f t="shared" si="37"/>
        <v>0</v>
      </c>
      <c r="M98" s="151">
        <f t="shared" si="37"/>
        <v>0</v>
      </c>
      <c r="N98" s="151">
        <f t="shared" si="37"/>
        <v>0</v>
      </c>
      <c r="O98" s="151">
        <f t="shared" si="37"/>
        <v>0</v>
      </c>
      <c r="P98" s="151">
        <f t="shared" si="37"/>
        <v>0</v>
      </c>
      <c r="Q98" s="135">
        <f>SUM(C98:P98)</f>
        <v>0</v>
      </c>
    </row>
    <row r="99" spans="2:19" x14ac:dyDescent="0.35">
      <c r="B99" s="48" t="s">
        <v>226</v>
      </c>
      <c r="C99" s="102" t="e">
        <f>C98/$C$5</f>
        <v>#DIV/0!</v>
      </c>
      <c r="D99" s="102" t="e">
        <f t="shared" ref="D99:P99" si="38">D98/$C$5</f>
        <v>#DIV/0!</v>
      </c>
      <c r="E99" s="102" t="e">
        <f t="shared" si="38"/>
        <v>#DIV/0!</v>
      </c>
      <c r="F99" s="102" t="e">
        <f t="shared" si="38"/>
        <v>#DIV/0!</v>
      </c>
      <c r="G99" s="102" t="e">
        <f t="shared" si="38"/>
        <v>#DIV/0!</v>
      </c>
      <c r="H99" s="102" t="e">
        <f t="shared" si="38"/>
        <v>#DIV/0!</v>
      </c>
      <c r="I99" s="102" t="e">
        <f t="shared" si="38"/>
        <v>#DIV/0!</v>
      </c>
      <c r="J99" s="102" t="e">
        <f t="shared" si="38"/>
        <v>#DIV/0!</v>
      </c>
      <c r="K99" s="102" t="e">
        <f t="shared" si="38"/>
        <v>#DIV/0!</v>
      </c>
      <c r="L99" s="102" t="e">
        <f t="shared" si="38"/>
        <v>#DIV/0!</v>
      </c>
      <c r="M99" s="102" t="e">
        <f t="shared" si="38"/>
        <v>#DIV/0!</v>
      </c>
      <c r="N99" s="102" t="e">
        <f t="shared" si="38"/>
        <v>#DIV/0!</v>
      </c>
      <c r="O99" s="102" t="e">
        <f t="shared" si="38"/>
        <v>#DIV/0!</v>
      </c>
      <c r="P99" s="102" t="e">
        <f t="shared" si="38"/>
        <v>#DIV/0!</v>
      </c>
    </row>
    <row r="100" spans="2:19" x14ac:dyDescent="0.35">
      <c r="B100" s="48" t="s">
        <v>78</v>
      </c>
      <c r="C100" s="152" t="e">
        <f ca="1">C98/C72</f>
        <v>#DIV/0!</v>
      </c>
      <c r="D100" s="152" t="e">
        <f t="shared" ref="D100:Q100" ca="1" si="39">D98/D72</f>
        <v>#DIV/0!</v>
      </c>
      <c r="E100" s="152" t="e">
        <f t="shared" ca="1" si="39"/>
        <v>#DIV/0!</v>
      </c>
      <c r="F100" s="152" t="e">
        <f t="shared" ca="1" si="39"/>
        <v>#DIV/0!</v>
      </c>
      <c r="G100" s="152" t="e">
        <f t="shared" ca="1" si="39"/>
        <v>#DIV/0!</v>
      </c>
      <c r="H100" s="152" t="e">
        <f t="shared" ca="1" si="39"/>
        <v>#DIV/0!</v>
      </c>
      <c r="I100" s="152" t="e">
        <f t="shared" ca="1" si="39"/>
        <v>#DIV/0!</v>
      </c>
      <c r="J100" s="152" t="e">
        <f t="shared" ca="1" si="39"/>
        <v>#DIV/0!</v>
      </c>
      <c r="K100" s="152" t="e">
        <f t="shared" ca="1" si="39"/>
        <v>#DIV/0!</v>
      </c>
      <c r="L100" s="152" t="e">
        <f t="shared" ca="1" si="39"/>
        <v>#DIV/0!</v>
      </c>
      <c r="M100" s="152" t="e">
        <f t="shared" ca="1" si="39"/>
        <v>#DIV/0!</v>
      </c>
      <c r="N100" s="152" t="e">
        <f t="shared" ca="1" si="39"/>
        <v>#DIV/0!</v>
      </c>
      <c r="O100" s="152" t="e">
        <f t="shared" ca="1" si="39"/>
        <v>#DIV/0!</v>
      </c>
      <c r="P100" s="152" t="e">
        <f t="shared" ca="1" si="39"/>
        <v>#DIV/0!</v>
      </c>
      <c r="Q100" s="152" t="e">
        <f t="shared" ca="1" si="39"/>
        <v>#DIV/0!</v>
      </c>
    </row>
    <row r="101" spans="2:19" x14ac:dyDescent="0.35">
      <c r="B101" s="48" t="s">
        <v>79</v>
      </c>
      <c r="C101" s="152" t="e">
        <f ca="1">SUM($C98:C98)/SUM($C72:C72)</f>
        <v>#DIV/0!</v>
      </c>
      <c r="D101" s="152" t="e">
        <f ca="1">SUM($C98:D98)/SUM($C72:D72)</f>
        <v>#DIV/0!</v>
      </c>
      <c r="E101" s="152" t="e">
        <f ca="1">SUM($C98:E98)/SUM($C72:E72)</f>
        <v>#DIV/0!</v>
      </c>
      <c r="F101" s="152" t="e">
        <f ca="1">SUM($C98:F98)/SUM($C72:F72)</f>
        <v>#DIV/0!</v>
      </c>
      <c r="G101" s="152" t="e">
        <f ca="1">SUM($C98:G98)/SUM($C72:G72)</f>
        <v>#DIV/0!</v>
      </c>
      <c r="H101" s="152" t="e">
        <f ca="1">SUM($C98:H98)/SUM($C72:H72)</f>
        <v>#DIV/0!</v>
      </c>
      <c r="I101" s="152" t="e">
        <f ca="1">SUM($C98:I98)/SUM($C72:I72)</f>
        <v>#DIV/0!</v>
      </c>
      <c r="J101" s="152" t="e">
        <f ca="1">SUM($C98:J98)/SUM($C72:J72)</f>
        <v>#DIV/0!</v>
      </c>
      <c r="K101" s="152" t="e">
        <f ca="1">SUM($C98:K98)/SUM($C72:K72)</f>
        <v>#DIV/0!</v>
      </c>
      <c r="L101" s="152" t="e">
        <f ca="1">SUM($C98:L98)/SUM($C72:L72)</f>
        <v>#DIV/0!</v>
      </c>
      <c r="M101" s="152" t="e">
        <f ca="1">SUM($C98:M98)/SUM($C72:M72)</f>
        <v>#DIV/0!</v>
      </c>
      <c r="N101" s="152" t="e">
        <f ca="1">SUM($C98:N98)/SUM($C72:N72)</f>
        <v>#DIV/0!</v>
      </c>
      <c r="O101" s="152" t="e">
        <f ca="1">SUM($C98:O98)/SUM($C72:O72)</f>
        <v>#DIV/0!</v>
      </c>
      <c r="P101" s="152" t="e">
        <f ca="1">SUM($C98:P98)/SUM($C72:P72)</f>
        <v>#DIV/0!</v>
      </c>
      <c r="Q101" s="152" t="e">
        <f ca="1">P101</f>
        <v>#DIV/0!</v>
      </c>
      <c r="S101" s="58" t="s">
        <v>123</v>
      </c>
    </row>
    <row r="103" spans="2:19" x14ac:dyDescent="0.35">
      <c r="B103" s="45" t="s">
        <v>80</v>
      </c>
      <c r="C103" s="96"/>
      <c r="D103" s="96"/>
      <c r="E103" s="96"/>
      <c r="F103" s="96"/>
      <c r="G103" s="96"/>
      <c r="H103" s="96"/>
      <c r="I103" s="96"/>
      <c r="J103" s="96"/>
      <c r="K103" s="96"/>
      <c r="L103" s="96"/>
      <c r="M103" s="96"/>
      <c r="N103" s="96"/>
      <c r="O103" s="96"/>
      <c r="P103" s="96"/>
    </row>
    <row r="104" spans="2:19" x14ac:dyDescent="0.35">
      <c r="B104" s="46" t="s">
        <v>81</v>
      </c>
    </row>
    <row r="105" spans="2:19" x14ac:dyDescent="0.35">
      <c r="B105" s="47" t="s">
        <v>227</v>
      </c>
      <c r="C105" s="149"/>
      <c r="D105" s="149"/>
      <c r="E105" s="149"/>
      <c r="F105" s="149"/>
      <c r="G105" s="149"/>
      <c r="H105" s="149"/>
      <c r="I105" s="149"/>
      <c r="J105" s="149"/>
      <c r="K105" s="149"/>
      <c r="L105" s="149"/>
      <c r="M105" s="149"/>
      <c r="N105" s="149"/>
      <c r="O105" s="149"/>
      <c r="P105" s="149"/>
    </row>
    <row r="106" spans="2:19" x14ac:dyDescent="0.35">
      <c r="B106" s="46" t="s">
        <v>82</v>
      </c>
    </row>
    <row r="107" spans="2:19" x14ac:dyDescent="0.35">
      <c r="B107" s="47" t="s">
        <v>227</v>
      </c>
      <c r="C107" s="149"/>
      <c r="D107" s="149"/>
      <c r="E107" s="149"/>
      <c r="F107" s="149"/>
      <c r="G107" s="149"/>
      <c r="H107" s="149"/>
      <c r="I107" s="149"/>
      <c r="J107" s="149"/>
      <c r="K107" s="149"/>
      <c r="L107" s="149"/>
      <c r="M107" s="149"/>
      <c r="N107" s="149"/>
      <c r="O107" s="149"/>
      <c r="P107" s="149"/>
    </row>
    <row r="108" spans="2:19" x14ac:dyDescent="0.35">
      <c r="B108" s="46" t="s">
        <v>83</v>
      </c>
    </row>
    <row r="109" spans="2:19" x14ac:dyDescent="0.35">
      <c r="B109" s="47" t="s">
        <v>227</v>
      </c>
      <c r="C109" s="149"/>
      <c r="D109" s="149"/>
      <c r="E109" s="149"/>
      <c r="F109" s="149"/>
      <c r="G109" s="149"/>
      <c r="H109" s="149"/>
      <c r="I109" s="149"/>
      <c r="J109" s="149"/>
      <c r="K109" s="149"/>
      <c r="L109" s="149"/>
      <c r="M109" s="149"/>
      <c r="N109" s="149"/>
      <c r="O109" s="149"/>
      <c r="P109" s="149"/>
    </row>
    <row r="110" spans="2:19" x14ac:dyDescent="0.35">
      <c r="B110" s="46" t="s">
        <v>84</v>
      </c>
    </row>
    <row r="111" spans="2:19" x14ac:dyDescent="0.35">
      <c r="B111" s="47" t="s">
        <v>227</v>
      </c>
      <c r="C111" s="149"/>
      <c r="D111" s="149"/>
      <c r="E111" s="149"/>
      <c r="F111" s="149"/>
      <c r="G111" s="149"/>
      <c r="H111" s="149"/>
      <c r="I111" s="149"/>
      <c r="J111" s="149"/>
      <c r="K111" s="149"/>
      <c r="L111" s="149"/>
      <c r="M111" s="149"/>
      <c r="N111" s="149"/>
      <c r="O111" s="149"/>
      <c r="P111" s="149"/>
    </row>
    <row r="112" spans="2:19" x14ac:dyDescent="0.35">
      <c r="B112" s="46" t="s">
        <v>85</v>
      </c>
    </row>
    <row r="113" spans="2:16" x14ac:dyDescent="0.35">
      <c r="B113" s="47" t="s">
        <v>227</v>
      </c>
      <c r="C113" s="149"/>
      <c r="D113" s="149"/>
      <c r="E113" s="149"/>
      <c r="F113" s="149"/>
      <c r="G113" s="149"/>
      <c r="H113" s="149"/>
      <c r="I113" s="149"/>
      <c r="J113" s="149"/>
      <c r="K113" s="149"/>
      <c r="L113" s="149"/>
      <c r="M113" s="149"/>
      <c r="N113" s="149"/>
      <c r="O113" s="149"/>
      <c r="P113" s="149"/>
    </row>
    <row r="114" spans="2:16" x14ac:dyDescent="0.35">
      <c r="B114" s="48" t="s">
        <v>228</v>
      </c>
    </row>
    <row r="119" spans="2:16" ht="58" x14ac:dyDescent="0.35">
      <c r="B119" s="230" t="s">
        <v>93</v>
      </c>
      <c r="C119" s="230" t="s">
        <v>94</v>
      </c>
      <c r="D119" s="230" t="s">
        <v>230</v>
      </c>
      <c r="E119" s="230" t="s">
        <v>229</v>
      </c>
    </row>
    <row r="120" spans="2:16" x14ac:dyDescent="0.35">
      <c r="B120" s="231" t="s">
        <v>253</v>
      </c>
      <c r="C120" s="154">
        <f>C121+C125</f>
        <v>0</v>
      </c>
      <c r="D120" s="153" t="e">
        <f ca="1">E120/C120</f>
        <v>#DIV/0!</v>
      </c>
      <c r="E120" s="155">
        <f ca="1">G5</f>
        <v>0</v>
      </c>
    </row>
    <row r="121" spans="2:16" x14ac:dyDescent="0.35">
      <c r="B121" s="231" t="s">
        <v>95</v>
      </c>
      <c r="C121" s="154">
        <f>SUM(C122:C124)</f>
        <v>0</v>
      </c>
      <c r="D121" s="153" t="e">
        <f t="shared" ref="D121:D128" ca="1" si="40">E121/C121</f>
        <v>#DIV/0!</v>
      </c>
      <c r="E121" s="153">
        <f ca="1">F121*E120</f>
        <v>0</v>
      </c>
      <c r="F121" s="156"/>
      <c r="G121" s="233" t="s">
        <v>100</v>
      </c>
    </row>
    <row r="122" spans="2:16" x14ac:dyDescent="0.35">
      <c r="B122" s="232" t="s">
        <v>96</v>
      </c>
      <c r="C122" s="157"/>
      <c r="D122" s="153" t="e">
        <f t="shared" ca="1" si="40"/>
        <v>#DIV/0!</v>
      </c>
      <c r="E122" s="158">
        <f ca="1">F122*$E$121</f>
        <v>0</v>
      </c>
      <c r="F122" s="156"/>
      <c r="G122" s="233" t="s">
        <v>101</v>
      </c>
    </row>
    <row r="123" spans="2:16" x14ac:dyDescent="0.35">
      <c r="B123" s="232" t="s">
        <v>97</v>
      </c>
      <c r="C123" s="157"/>
      <c r="D123" s="153" t="e">
        <f t="shared" ca="1" si="40"/>
        <v>#DIV/0!</v>
      </c>
      <c r="E123" s="158">
        <f ca="1">F123*$E$121</f>
        <v>0</v>
      </c>
      <c r="F123" s="156"/>
      <c r="G123" s="233" t="s">
        <v>101</v>
      </c>
    </row>
    <row r="124" spans="2:16" x14ac:dyDescent="0.35">
      <c r="B124" s="232" t="s">
        <v>98</v>
      </c>
      <c r="C124" s="157"/>
      <c r="D124" s="153" t="e">
        <f t="shared" ca="1" si="40"/>
        <v>#DIV/0!</v>
      </c>
      <c r="E124" s="158">
        <f ca="1">F124*$E$121</f>
        <v>0</v>
      </c>
      <c r="F124" s="156"/>
      <c r="G124" s="233" t="s">
        <v>101</v>
      </c>
    </row>
    <row r="125" spans="2:16" x14ac:dyDescent="0.35">
      <c r="B125" s="231" t="s">
        <v>99</v>
      </c>
      <c r="C125" s="154">
        <f>SUM(C126:C128)</f>
        <v>0</v>
      </c>
      <c r="D125" s="153" t="e">
        <f t="shared" ca="1" si="40"/>
        <v>#DIV/0!</v>
      </c>
      <c r="E125" s="153">
        <f ca="1">F125*E120</f>
        <v>0</v>
      </c>
      <c r="F125" s="156"/>
      <c r="G125" s="233" t="s">
        <v>100</v>
      </c>
    </row>
    <row r="126" spans="2:16" x14ac:dyDescent="0.35">
      <c r="B126" s="232" t="s">
        <v>96</v>
      </c>
      <c r="C126" s="157"/>
      <c r="D126" s="153" t="e">
        <f t="shared" ca="1" si="40"/>
        <v>#DIV/0!</v>
      </c>
      <c r="E126" s="158">
        <f ca="1">F126*E125</f>
        <v>0</v>
      </c>
      <c r="F126" s="156"/>
      <c r="G126" s="233" t="s">
        <v>102</v>
      </c>
    </row>
    <row r="127" spans="2:16" x14ac:dyDescent="0.35">
      <c r="B127" s="232" t="s">
        <v>97</v>
      </c>
      <c r="C127" s="157"/>
      <c r="D127" s="153" t="e">
        <f t="shared" ca="1" si="40"/>
        <v>#DIV/0!</v>
      </c>
      <c r="E127" s="158">
        <f ca="1">F127*E125</f>
        <v>0</v>
      </c>
      <c r="F127" s="156"/>
      <c r="G127" s="233" t="s">
        <v>102</v>
      </c>
    </row>
    <row r="128" spans="2:16" x14ac:dyDescent="0.35">
      <c r="B128" s="232" t="s">
        <v>98</v>
      </c>
      <c r="C128" s="157"/>
      <c r="D128" s="153" t="e">
        <f t="shared" ca="1" si="40"/>
        <v>#DIV/0!</v>
      </c>
      <c r="E128" s="158">
        <f ca="1">F128*E125</f>
        <v>0</v>
      </c>
      <c r="F128" s="156"/>
      <c r="G128" s="233" t="s">
        <v>102</v>
      </c>
    </row>
    <row r="130" ht="14" customHeight="1" x14ac:dyDescent="0.35"/>
  </sheetData>
  <mergeCells count="22">
    <mergeCell ref="G3:G4"/>
    <mergeCell ref="M59:N59"/>
    <mergeCell ref="K14:L14"/>
    <mergeCell ref="G59:H59"/>
    <mergeCell ref="I59:J59"/>
    <mergeCell ref="K59:L59"/>
    <mergeCell ref="H3:H4"/>
    <mergeCell ref="I3:I4"/>
    <mergeCell ref="J3:J4"/>
    <mergeCell ref="K3:K4"/>
    <mergeCell ref="M14:N14"/>
    <mergeCell ref="O59:P59"/>
    <mergeCell ref="O14:P14"/>
    <mergeCell ref="G14:H14"/>
    <mergeCell ref="C13:F13"/>
    <mergeCell ref="C12:P12"/>
    <mergeCell ref="G13:P13"/>
    <mergeCell ref="E59:F59"/>
    <mergeCell ref="C14:D14"/>
    <mergeCell ref="E14:F14"/>
    <mergeCell ref="I14:J14"/>
    <mergeCell ref="C59:D59"/>
  </mergeCells>
  <conditionalFormatting sqref="F20">
    <cfRule type="cellIs" dxfId="6" priority="24" operator="lessThan">
      <formula>$F$23</formula>
    </cfRule>
  </conditionalFormatting>
  <conditionalFormatting sqref="H20">
    <cfRule type="cellIs" dxfId="5" priority="22" operator="lessThan">
      <formula>$H$23</formula>
    </cfRule>
  </conditionalFormatting>
  <conditionalFormatting sqref="C10">
    <cfRule type="cellIs" dxfId="4" priority="21" operator="greaterThan">
      <formula>0.6</formula>
    </cfRule>
  </conditionalFormatting>
  <conditionalFormatting sqref="E54:P54">
    <cfRule type="cellIs" dxfId="3" priority="7" operator="greaterThan">
      <formula>0.2</formula>
    </cfRule>
  </conditionalFormatting>
  <conditionalFormatting sqref="D6">
    <cfRule type="cellIs" dxfId="2" priority="5" operator="greaterThan">
      <formula>0.97</formula>
    </cfRule>
  </conditionalFormatting>
  <conditionalFormatting sqref="C101:P101">
    <cfRule type="cellIs" dxfId="1" priority="3" operator="greaterThan">
      <formula>1</formula>
    </cfRule>
  </conditionalFormatting>
  <conditionalFormatting sqref="D20">
    <cfRule type="cellIs" dxfId="0" priority="1" operator="lessThan">
      <formula>$D$23</formula>
    </cfRule>
  </conditionalFormatting>
  <pageMargins left="0.7" right="0.7" top="0.75" bottom="0.75" header="0.3" footer="0.3"/>
  <pageSetup paperSize="8" scale="38" orientation="portrait" r:id="rId1"/>
  <colBreaks count="1" manualBreakCount="1">
    <brk id="1" max="10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vt:lpstr>
      <vt:lpstr>Financial Schedule, Model 1</vt:lpstr>
      <vt:lpstr>Financial Schedule, Model 2</vt:lpstr>
      <vt:lpstr>'Financial Schedule, Model 1'!Print_Area</vt:lpstr>
      <vt:lpstr>'Financial Schedule, Model 2'!Print_Area</vt:lpstr>
      <vt:lpstr>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Dmytro Golournyi</cp:lastModifiedBy>
  <cp:lastPrinted>2017-11-22T11:15:30Z</cp:lastPrinted>
  <dcterms:created xsi:type="dcterms:W3CDTF">2017-07-27T09:19:35Z</dcterms:created>
  <dcterms:modified xsi:type="dcterms:W3CDTF">2021-08-06T12:09:33Z</dcterms:modified>
</cp:coreProperties>
</file>