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8_{32CDE249-04D9-41A6-BC49-88B052E88AE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ime Schedule" sheetId="1" r:id="rId1"/>
  </sheets>
  <definedNames>
    <definedName name="_xlnm.Print_Area" localSheetId="0">'Time Schedule'!$A$1:$Q$84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" i="1" l="1"/>
  <c r="P9" i="1"/>
  <c r="H58" i="1" l="1"/>
  <c r="G58" i="1"/>
  <c r="F58" i="1"/>
  <c r="E58" i="1"/>
  <c r="D58" i="1"/>
  <c r="C58" i="1"/>
  <c r="B63" i="1"/>
  <c r="B58" i="1"/>
  <c r="E53" i="1"/>
  <c r="D53" i="1"/>
  <c r="C53" i="1"/>
  <c r="B53" i="1"/>
  <c r="P58" i="1"/>
  <c r="O58" i="1"/>
  <c r="N58" i="1"/>
  <c r="M58" i="1"/>
  <c r="L58" i="1"/>
  <c r="K58" i="1"/>
  <c r="J58" i="1"/>
  <c r="I58" i="1"/>
  <c r="Q24" i="1"/>
  <c r="Q5" i="1" s="1"/>
  <c r="P5" i="1" s="1"/>
  <c r="Q27" i="1"/>
  <c r="Q22" i="1"/>
  <c r="G6" i="1"/>
  <c r="H6" i="1" s="1"/>
  <c r="G2" i="1"/>
  <c r="G34" i="1" s="1"/>
  <c r="P3" i="1" l="1"/>
  <c r="Q3" i="1"/>
  <c r="P4" i="1"/>
  <c r="Q4" i="1"/>
  <c r="B52" i="1"/>
  <c r="D34" i="1"/>
  <c r="H34" i="1"/>
  <c r="G9" i="1"/>
  <c r="H9" i="1" s="1"/>
  <c r="E34" i="1"/>
  <c r="I34" i="1"/>
  <c r="H4" i="1"/>
  <c r="B34" i="1"/>
  <c r="F34" i="1"/>
  <c r="J34" i="1"/>
  <c r="H3" i="1"/>
  <c r="C3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P2" i="1" l="1"/>
  <c r="Q2" i="1"/>
  <c r="Q65" i="1"/>
  <c r="Q55" i="1"/>
  <c r="B28" i="1" l="1"/>
  <c r="C28" i="1" s="1"/>
  <c r="D28" i="1" s="1"/>
  <c r="E28" i="1" s="1"/>
  <c r="F28" i="1" s="1"/>
  <c r="G28" i="1" s="1"/>
  <c r="H28" i="1" s="1"/>
  <c r="I28" i="1" s="1"/>
  <c r="J28" i="1" s="1"/>
  <c r="K28" i="1" s="1"/>
  <c r="L28" i="1" s="1"/>
  <c r="M28" i="1" s="1"/>
  <c r="N28" i="1" s="1"/>
  <c r="O28" i="1" s="1"/>
  <c r="P28" i="1" s="1"/>
  <c r="B26" i="1"/>
  <c r="C26" i="1" l="1"/>
  <c r="B29" i="1"/>
  <c r="B36" i="1" s="1"/>
  <c r="Q28" i="1"/>
  <c r="C29" i="1" l="1"/>
  <c r="D26" i="1"/>
  <c r="I53" i="1"/>
  <c r="E26" i="1" l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D29" i="1"/>
  <c r="C36" i="1"/>
  <c r="N34" i="1"/>
  <c r="O34" i="1"/>
  <c r="K34" i="1"/>
  <c r="M34" i="1"/>
  <c r="P34" i="1"/>
  <c r="L34" i="1"/>
  <c r="H2" i="1"/>
  <c r="E29" i="1" l="1"/>
  <c r="Q34" i="1"/>
  <c r="J29" i="1"/>
  <c r="Q59" i="1"/>
  <c r="F29" i="1" l="1"/>
  <c r="G29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P53" i="1"/>
  <c r="O53" i="1"/>
  <c r="N53" i="1"/>
  <c r="M53" i="1"/>
  <c r="L53" i="1"/>
  <c r="K53" i="1"/>
  <c r="J53" i="1"/>
  <c r="H53" i="1"/>
  <c r="G53" i="1"/>
  <c r="F53" i="1"/>
  <c r="K29" i="1" l="1"/>
  <c r="I29" i="1"/>
  <c r="P7" i="1" s="1"/>
  <c r="H29" i="1"/>
  <c r="D52" i="1"/>
  <c r="H52" i="1"/>
  <c r="K52" i="1"/>
  <c r="O52" i="1"/>
  <c r="E52" i="1"/>
  <c r="I52" i="1"/>
  <c r="L52" i="1"/>
  <c r="P52" i="1"/>
  <c r="F52" i="1"/>
  <c r="J52" i="1"/>
  <c r="M52" i="1"/>
  <c r="C52" i="1"/>
  <c r="G52" i="1"/>
  <c r="N52" i="1"/>
  <c r="K36" i="1" l="1"/>
  <c r="L29" i="1"/>
  <c r="Q26" i="1"/>
  <c r="Q69" i="1"/>
  <c r="Q68" i="1"/>
  <c r="Q67" i="1"/>
  <c r="Q66" i="1"/>
  <c r="Q64" i="1"/>
  <c r="Q62" i="1"/>
  <c r="Q61" i="1"/>
  <c r="Q60" i="1"/>
  <c r="Q58" i="1"/>
  <c r="Q57" i="1"/>
  <c r="Q56" i="1"/>
  <c r="Q54" i="1"/>
  <c r="L36" i="1" l="1"/>
  <c r="Q53" i="1"/>
  <c r="Q52" i="1" l="1"/>
  <c r="Q70" i="1" s="1"/>
  <c r="Q63" i="1"/>
  <c r="D36" i="1" l="1"/>
  <c r="E36" i="1" l="1"/>
  <c r="F36" i="1"/>
  <c r="G36" i="1" l="1"/>
  <c r="H36" i="1" l="1"/>
  <c r="I36" i="1" l="1"/>
  <c r="J36" i="1" l="1"/>
  <c r="M29" i="1" l="1"/>
  <c r="M36" i="1" l="1"/>
  <c r="N29" i="1"/>
  <c r="N36" i="1" l="1"/>
  <c r="O29" i="1"/>
  <c r="O36" i="1" l="1"/>
  <c r="P29" i="1"/>
  <c r="P36" i="1" s="1"/>
  <c r="Q29" i="1" l="1"/>
  <c r="Q48" i="1" l="1"/>
  <c r="P6" i="1"/>
  <c r="E44" i="1"/>
  <c r="K49" i="1"/>
  <c r="K23" i="1"/>
  <c r="B46" i="1"/>
  <c r="B30" i="1"/>
  <c r="O49" i="1"/>
  <c r="O23" i="1"/>
  <c r="I71" i="1"/>
  <c r="I32" i="1"/>
  <c r="I33" i="1"/>
  <c r="I35" i="1"/>
  <c r="E35" i="1"/>
  <c r="E33" i="1"/>
  <c r="E32" i="1"/>
  <c r="E71" i="1"/>
  <c r="K71" i="1"/>
  <c r="K32" i="1"/>
  <c r="F71" i="1"/>
  <c r="F32" i="1"/>
  <c r="Q35" i="1"/>
  <c r="H37" i="1"/>
  <c r="H35" i="1"/>
  <c r="H33" i="1"/>
  <c r="H32" i="1"/>
  <c r="H71" i="1"/>
  <c r="F49" i="1"/>
  <c r="F23" i="1"/>
  <c r="F30" i="1"/>
  <c r="C49" i="1"/>
  <c r="C23" i="1"/>
  <c r="C30" i="1"/>
  <c r="E49" i="1"/>
  <c r="E23" i="1"/>
  <c r="E30" i="1"/>
  <c r="M71" i="1"/>
  <c r="M32" i="1"/>
  <c r="D49" i="1"/>
  <c r="D23" i="1"/>
  <c r="D30" i="1"/>
  <c r="G44" i="1"/>
  <c r="G46" i="1"/>
  <c r="F44" i="1"/>
  <c r="F46" i="1"/>
  <c r="B49" i="1"/>
  <c r="Q49" i="1"/>
  <c r="Q50" i="1"/>
  <c r="H49" i="1"/>
  <c r="H23" i="1"/>
  <c r="H30" i="1"/>
  <c r="Q25" i="1"/>
  <c r="B25" i="1"/>
  <c r="J71" i="1"/>
  <c r="J32" i="1"/>
  <c r="P8" i="1"/>
  <c r="K35" i="1"/>
  <c r="K33" i="1"/>
  <c r="K37" i="1"/>
  <c r="G71" i="1"/>
  <c r="G32" i="1"/>
  <c r="G33" i="1"/>
  <c r="G35" i="1"/>
  <c r="B44" i="1"/>
  <c r="B23" i="1"/>
  <c r="Q23" i="1"/>
  <c r="D71" i="1"/>
  <c r="D32" i="1"/>
  <c r="C71" i="1"/>
  <c r="C32" i="1"/>
  <c r="C33" i="1"/>
  <c r="C35" i="1"/>
  <c r="L49" i="1"/>
  <c r="L23" i="1"/>
  <c r="O37" i="1"/>
  <c r="H10" i="1"/>
  <c r="L35" i="1"/>
  <c r="L33" i="1"/>
  <c r="L32" i="1"/>
  <c r="L71" i="1"/>
  <c r="E46" i="1"/>
  <c r="D35" i="1"/>
  <c r="D33" i="1"/>
  <c r="D37" i="1"/>
  <c r="P49" i="1"/>
  <c r="P23" i="1"/>
  <c r="O35" i="1"/>
  <c r="O33" i="1"/>
  <c r="O32" i="1"/>
  <c r="O71" i="1"/>
  <c r="G8" i="1"/>
  <c r="H8" i="1"/>
  <c r="M49" i="1"/>
  <c r="M23" i="1"/>
  <c r="N49" i="1"/>
  <c r="N23" i="1"/>
  <c r="Q33" i="1"/>
  <c r="P11" i="1"/>
  <c r="B37" i="1"/>
  <c r="Q11" i="1"/>
  <c r="C46" i="1"/>
  <c r="C44" i="1"/>
  <c r="N35" i="1"/>
  <c r="N33" i="1"/>
  <c r="N32" i="1"/>
  <c r="N71" i="1"/>
  <c r="D44" i="1"/>
  <c r="D46" i="1"/>
  <c r="Q71" i="1"/>
  <c r="B71" i="1"/>
  <c r="Q32" i="1"/>
  <c r="P12" i="1"/>
  <c r="B32" i="1"/>
  <c r="Q12" i="1"/>
  <c r="H44" i="1"/>
  <c r="H46" i="1"/>
  <c r="J44" i="1"/>
  <c r="J45" i="1"/>
  <c r="J46" i="1"/>
  <c r="I44" i="1"/>
  <c r="B35" i="1"/>
  <c r="B33" i="1"/>
  <c r="B45" i="1"/>
  <c r="C45" i="1"/>
  <c r="D45" i="1"/>
  <c r="E45" i="1"/>
  <c r="F45" i="1"/>
  <c r="G45" i="1"/>
  <c r="H45" i="1"/>
  <c r="I45" i="1"/>
  <c r="I46" i="1"/>
  <c r="G49" i="1"/>
  <c r="G23" i="1"/>
  <c r="G30" i="1"/>
  <c r="I49" i="1"/>
  <c r="I23" i="1"/>
  <c r="I30" i="1"/>
  <c r="M35" i="1"/>
  <c r="M33" i="1"/>
  <c r="M37" i="1"/>
  <c r="F35" i="1"/>
  <c r="F33" i="1"/>
  <c r="F37" i="1"/>
  <c r="J35" i="1"/>
  <c r="J33" i="1"/>
  <c r="J37" i="1"/>
  <c r="J49" i="1"/>
  <c r="J23" i="1"/>
  <c r="J30" i="1"/>
  <c r="P35" i="1"/>
  <c r="P33" i="1"/>
  <c r="P32" i="1"/>
  <c r="P71" i="1"/>
  <c r="F25" i="1"/>
  <c r="D25" i="1"/>
  <c r="E25" i="1"/>
  <c r="M25" i="1"/>
  <c r="C25" i="1"/>
  <c r="J25" i="1"/>
  <c r="H7" i="1"/>
  <c r="P25" i="1"/>
  <c r="I25" i="1"/>
  <c r="L25" i="1"/>
  <c r="H25" i="1"/>
  <c r="N25" i="1"/>
  <c r="G25" i="1"/>
  <c r="K25" i="1"/>
  <c r="G10" i="1"/>
  <c r="G7" i="1"/>
  <c r="O25" i="1"/>
</calcChain>
</file>

<file path=xl/sharedStrings.xml><?xml version="1.0" encoding="utf-8"?>
<sst xmlns="http://schemas.openxmlformats.org/spreadsheetml/2006/main" count="117" uniqueCount="113">
  <si>
    <t>[‘000 PLN]</t>
  </si>
  <si>
    <t>PFR Biznest FIZ</t>
  </si>
  <si>
    <t>Appendix 3 – Appendix A Financial Schedule</t>
  </si>
  <si>
    <r>
      <rPr>
        <u/>
        <sz val="11"/>
        <color theme="1"/>
        <rFont val="Calibri"/>
        <family val="2"/>
        <charset val="238"/>
        <scheme val="minor"/>
      </rPr>
      <t>Instructions on how to fill out the table:</t>
    </r>
  </si>
  <si>
    <t>2. Blue fields should be filled out by the Tenderer.</t>
  </si>
  <si>
    <t>3. The table area covers fields A2:R78</t>
  </si>
  <si>
    <t>1. Please Enable iterative calculation (File-&gt; Options -&gt; Formulas -&gt; Enable iterative calculation)</t>
  </si>
  <si>
    <t>Declared Capitalization of the Financial Intermediary, including:</t>
  </si>
  <si>
    <t>Managing Entity</t>
  </si>
  <si>
    <t>Summary</t>
  </si>
  <si>
    <t>Investment Budget</t>
  </si>
  <si>
    <t>Management fee from Financial Intermediary - Fixed remuneration</t>
  </si>
  <si>
    <t>Management fee from Financial Intermediary - Variable remuneration</t>
  </si>
  <si>
    <t>Operational Budget (Management fee in Investment timeframe)</t>
  </si>
  <si>
    <t>The private contribution of the Managing Entity to the Declared Capitalisation is not less than 4%</t>
  </si>
  <si>
    <t>Investment expenditures equal 100% of Investment Budget</t>
  </si>
  <si>
    <t>Investment exits (at acquisition price) equal 100% of Investment Budget</t>
  </si>
  <si>
    <t>Not more than 60% of the Investment Budget invested in Follow-on Investments</t>
  </si>
  <si>
    <t>Investing pace is in line with Point 16 of Term Sheet</t>
  </si>
  <si>
    <t>Maximum Fixed remuneration as in the table in Point 21 of Term Sheet</t>
  </si>
  <si>
    <t>Maximum Variable remuneration as in the table in Point 21 of Term Sheet</t>
  </si>
  <si>
    <t>Management fee revenues from Financial Intermediary not more than 20% of Declared Capitalisation in Eligibility Period</t>
  </si>
  <si>
    <t>Management fee revenues (all) not more than 20% of all contributions from Financial Intermediary and all contributions from Business Angels (for investment and operational budgets) in Eligibility Period ****</t>
  </si>
  <si>
    <t>Total</t>
  </si>
  <si>
    <t>Investment expenditures (as % of Investment Budget)</t>
  </si>
  <si>
    <t>Investment expenditures - amounts</t>
  </si>
  <si>
    <t>- Including Follow-on Investments (as % of Investment Budget)</t>
  </si>
  <si>
    <t>- Including Follow-on Investments (amounts)</t>
  </si>
  <si>
    <t>% of Investment Budget invested (cumulative)</t>
  </si>
  <si>
    <t>% of Investment exits at acquisition price (as % of Investment Budget) in a given period</t>
  </si>
  <si>
    <t>% of Investment exits at acquisition price (as % of Investment Budget; cumulative)</t>
  </si>
  <si>
    <t>% of net Investment expenditures (cumulative), i.e. % of Investment Budget invested (cumulative) MINUS % of Investment exits at acquisition price (as % of Investment Budget; cumulative)</t>
  </si>
  <si>
    <t>Fixed remuneration (% annually)</t>
  </si>
  <si>
    <t>Maximum Fixed remuneration (% annually)</t>
  </si>
  <si>
    <t>Variable remuneration (% annually)</t>
  </si>
  <si>
    <t>Maximum Variable remuneration (% annually)</t>
  </si>
  <si>
    <t>Total Management fee revenues from Financial Intermediary, including:</t>
  </si>
  <si>
    <t xml:space="preserve">   Management fee revenues from Financial Intermediary, including:</t>
  </si>
  <si>
    <t xml:space="preserve"> - Fixed remuneration</t>
  </si>
  <si>
    <t xml:space="preserve"> - Variable remuneration</t>
  </si>
  <si>
    <t>Variable remuneration (% annually)*% of net Investment expenditures (cumulative)</t>
  </si>
  <si>
    <r>
      <t>Share of the management fee in the Declared Capitalization of the Financial Intermediary (</t>
    </r>
    <r>
      <rPr>
        <b/>
        <i/>
        <sz val="11"/>
        <color rgb="FF000000"/>
        <rFont val="Calibri"/>
        <family val="2"/>
        <charset val="238"/>
        <scheme val="minor"/>
      </rPr>
      <t>maximum annual average of 2.5%</t>
    </r>
    <r>
      <rPr>
        <i/>
        <sz val="11"/>
        <color rgb="FF000000"/>
        <rFont val="Calibri"/>
        <family val="2"/>
        <charset val="238"/>
        <scheme val="minor"/>
      </rPr>
      <t xml:space="preserve"> over the Investment Period)</t>
    </r>
  </si>
  <si>
    <t>Total share of the management fee in the Declared Capitalization of the Financial Intermediary (maximum 20% in Eligibility Period)</t>
  </si>
  <si>
    <t xml:space="preserve">     Management fee revenues from Business Angels</t>
  </si>
  <si>
    <t>Management fee revenues from Business Angels (as % of investment and operational budget of Business Angels)***</t>
  </si>
  <si>
    <t>Investment expenditures of Business Angels (amounts)***</t>
  </si>
  <si>
    <r>
      <rPr>
        <sz val="11"/>
        <color rgb="FF000000"/>
        <rFont val="Calibri"/>
        <family val="2"/>
        <charset val="238"/>
        <scheme val="minor"/>
      </rPr>
      <t>Administration costs, including:</t>
    </r>
  </si>
  <si>
    <r>
      <rPr>
        <sz val="11"/>
        <color rgb="FF000000"/>
        <rFont val="Calibri"/>
        <family val="2"/>
        <charset val="238"/>
        <scheme val="minor"/>
      </rPr>
      <t xml:space="preserve"> - rent, office expenses</t>
    </r>
  </si>
  <si>
    <r>
      <rPr>
        <sz val="11"/>
        <color rgb="FF000000"/>
        <rFont val="Calibri"/>
        <family val="2"/>
        <charset val="238"/>
        <scheme val="minor"/>
      </rPr>
      <t xml:space="preserve"> - accounting</t>
    </r>
  </si>
  <si>
    <t xml:space="preserve"> - business trips/telecommunications</t>
  </si>
  <si>
    <r>
      <rPr>
        <sz val="11"/>
        <color rgb="FF000000"/>
        <rFont val="Calibri"/>
        <family val="2"/>
        <charset val="238"/>
        <scheme val="minor"/>
      </rPr>
      <t xml:space="preserve"> - other</t>
    </r>
  </si>
  <si>
    <t xml:space="preserve"> - Investment preparation and implementation costs </t>
  </si>
  <si>
    <r>
      <rPr>
        <sz val="11"/>
        <color rgb="FF000000"/>
        <rFont val="Calibri"/>
        <family val="2"/>
        <charset val="238"/>
        <scheme val="minor"/>
      </rPr>
      <t>Investment monitoring and supervision costs</t>
    </r>
  </si>
  <si>
    <r>
      <rPr>
        <sz val="11"/>
        <color rgb="FF000000"/>
        <rFont val="Calibri"/>
        <family val="2"/>
        <charset val="238"/>
        <scheme val="minor"/>
      </rPr>
      <t>Investment exit costs</t>
    </r>
  </si>
  <si>
    <r>
      <rPr>
        <sz val="11"/>
        <color rgb="FF000000"/>
        <rFont val="Calibri"/>
        <family val="2"/>
        <charset val="238"/>
        <scheme val="minor"/>
      </rPr>
      <t>Fund liquidation costs</t>
    </r>
  </si>
  <si>
    <r>
      <rPr>
        <sz val="11"/>
        <color rgb="FF000000"/>
        <rFont val="Calibri"/>
        <family val="2"/>
        <charset val="238"/>
        <scheme val="minor"/>
      </rPr>
      <t>Remuneration (including social security and other benefits), including:</t>
    </r>
  </si>
  <si>
    <t xml:space="preserve"> - Key Personnel</t>
  </si>
  <si>
    <t xml:space="preserve"> - Investment Team</t>
  </si>
  <si>
    <r>
      <rPr>
        <sz val="11"/>
        <color rgb="FF000000"/>
        <rFont val="Calibri"/>
        <family val="2"/>
        <charset val="238"/>
        <scheme val="minor"/>
      </rPr>
      <t xml:space="preserve"> - Other</t>
    </r>
  </si>
  <si>
    <r>
      <rPr>
        <sz val="11"/>
        <color rgb="FF000000"/>
        <rFont val="Calibri"/>
        <family val="2"/>
        <charset val="238"/>
        <scheme val="minor"/>
      </rPr>
      <t>Marketing costs</t>
    </r>
  </si>
  <si>
    <r>
      <rPr>
        <sz val="11"/>
        <color rgb="FF000000"/>
        <rFont val="Calibri"/>
        <family val="2"/>
        <charset val="238"/>
        <scheme val="minor"/>
      </rPr>
      <t>Taxes and other fees (e.g. PCC (legal transaction tax), notarial fees/stamp duty)</t>
    </r>
  </si>
  <si>
    <r>
      <rPr>
        <sz val="11"/>
        <color rgb="FF000000"/>
        <rFont val="Calibri"/>
        <family val="2"/>
        <charset val="238"/>
        <scheme val="minor"/>
      </rPr>
      <t>Other costs</t>
    </r>
  </si>
  <si>
    <t>Total share of operating costs in the Declared Capitalization of the Financial Intermediary </t>
  </si>
  <si>
    <t>Operating costs vs. management fee</t>
  </si>
  <si>
    <t>Operating costs****, including:</t>
  </si>
  <si>
    <t>***- Under assumption that both Financial Intermediary and Business Angels participate in Co-investments in 50:50 proportion</t>
  </si>
  <si>
    <t>****- Operating costs of both the Financial Intermediary and the Managing Entity need to be stated (understood as an internal managing body or an independent, outside entrepreneur pursuant to clauses (ii)-(iii) of the Managing Entity definition provided for in the Rules</t>
  </si>
  <si>
    <t>Investment preparation and implementation costs****</t>
  </si>
  <si>
    <t>Control table</t>
  </si>
  <si>
    <t>Employment (by position and role)</t>
  </si>
  <si>
    <t>Position 1</t>
  </si>
  <si>
    <t>Position 2</t>
  </si>
  <si>
    <t>Position 3</t>
  </si>
  <si>
    <t>Position 4</t>
  </si>
  <si>
    <t>Position 5</t>
  </si>
  <si>
    <t xml:space="preserve">   … (add more positions if required)</t>
  </si>
  <si>
    <t>Total number of employees</t>
  </si>
  <si>
    <t>Number of emplyees per position</t>
  </si>
  <si>
    <t>Management fee in the Declared Capitalization is not more than annual average of 1.5% after the Eligibility Period</t>
  </si>
  <si>
    <t>**- The Base Investment Exit Period equals 4 years and may be extended by 1 year or 2 years pursuant to clause 18 of the Term-Sheet: Appendix 7 to the Rules. However, a 4-year Investment Period should be adopted for the needs of the financial schedule</t>
  </si>
  <si>
    <t>Horyzont inwestycyjny</t>
  </si>
  <si>
    <t>Okres kwalifikowalności</t>
  </si>
  <si>
    <t>Okres inwestycyjny*</t>
  </si>
  <si>
    <t>Okres wychodzenia z Inwestycji**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</si>
  <si>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</si>
  <si>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</si>
  <si>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</si>
  <si>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</si>
  <si>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</si>
  <si>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</si>
  <si>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</si>
  <si>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</si>
  <si>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</si>
  <si>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</si>
  <si>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</si>
  <si>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</si>
  <si>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</si>
  <si>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</si>
  <si>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</si>
  <si>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</si>
  <si>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</si>
  <si>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</si>
  <si>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</si>
  <si>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</si>
  <si>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</si>
  <si>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</si>
  <si>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</si>
  <si>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Trailing limit is in not higher than 20% (since 4th quarter)</t>
  </si>
  <si>
    <t>Trailing limit</t>
  </si>
  <si>
    <t>Cumulative management fee</t>
  </si>
  <si>
    <t>Cumulative management  fee and investments</t>
  </si>
  <si>
    <t>Cumulative investments</t>
  </si>
  <si>
    <t>*- The Base Investment Period equals up to 2.5 years and may be extended by 1 year or 2 years pursuant to clause 17 of the Term-Sheet: Appendix 7 to the Rules. However, a 4-year Investment Period should be adopted for the needs of the financial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</si>
</sst>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i/>
      <sz val="9"/>
      <color theme="0" tint="-0.34998626667073579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Border="1"/>
    <xf numFmtId="3" fontId="7" fillId="2" borderId="0" xfId="0" applyNumberFormat="1" applyFont="1" applyFill="1" applyBorder="1" applyAlignment="1">
      <alignment horizontal="right" vertical="center" indent="1"/>
    </xf>
    <xf numFmtId="0" fontId="7" fillId="2" borderId="0" xfId="0" applyFont="1" applyFill="1" applyBorder="1" applyAlignment="1">
      <alignment horizontal="right" vertical="center" indent="1"/>
    </xf>
    <xf numFmtId="9" fontId="4" fillId="2" borderId="0" xfId="1" applyFont="1" applyFill="1" applyBorder="1" applyAlignment="1">
      <alignment horizontal="right" vertical="center" wrapText="1"/>
    </xf>
    <xf numFmtId="0" fontId="6" fillId="0" borderId="0" xfId="0" applyFont="1"/>
    <xf numFmtId="3" fontId="9" fillId="0" borderId="0" xfId="0" applyNumberFormat="1" applyFont="1"/>
    <xf numFmtId="3" fontId="8" fillId="4" borderId="0" xfId="0" applyNumberFormat="1" applyFont="1" applyFill="1"/>
    <xf numFmtId="0" fontId="10" fillId="5" borderId="0" xfId="0" applyFont="1" applyFill="1"/>
    <xf numFmtId="0" fontId="0" fillId="0" borderId="0" xfId="0" applyFill="1" applyBorder="1"/>
    <xf numFmtId="0" fontId="2" fillId="2" borderId="9" xfId="0" applyFont="1" applyFill="1" applyBorder="1" applyAlignment="1">
      <alignment horizontal="left" vertical="center" indent="2"/>
    </xf>
    <xf numFmtId="0" fontId="4" fillId="2" borderId="4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wrapText="1" indent="1"/>
    </xf>
    <xf numFmtId="164" fontId="4" fillId="2" borderId="0" xfId="1" applyNumberFormat="1" applyFont="1" applyFill="1" applyBorder="1" applyAlignment="1">
      <alignment horizontal="right" vertical="center" indent="1"/>
    </xf>
    <xf numFmtId="3" fontId="2" fillId="0" borderId="0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left" vertical="center"/>
    </xf>
    <xf numFmtId="3" fontId="3" fillId="2" borderId="11" xfId="0" applyNumberFormat="1" applyFont="1" applyFill="1" applyBorder="1" applyAlignment="1">
      <alignment vertical="center"/>
    </xf>
    <xf numFmtId="3" fontId="3" fillId="2" borderId="12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 indent="3"/>
    </xf>
    <xf numFmtId="0" fontId="7" fillId="2" borderId="6" xfId="0" applyFont="1" applyFill="1" applyBorder="1" applyAlignment="1">
      <alignment horizontal="left" vertical="center" indent="1"/>
    </xf>
    <xf numFmtId="3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0" fontId="2" fillId="2" borderId="0" xfId="1" applyNumberFormat="1" applyFont="1" applyFill="1" applyBorder="1" applyAlignment="1">
      <alignment vertical="center"/>
    </xf>
    <xf numFmtId="10" fontId="2" fillId="2" borderId="7" xfId="1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left" vertical="center" indent="1"/>
    </xf>
    <xf numFmtId="0" fontId="0" fillId="0" borderId="11" xfId="0" applyFill="1" applyBorder="1"/>
    <xf numFmtId="0" fontId="0" fillId="0" borderId="11" xfId="0" applyBorder="1"/>
    <xf numFmtId="0" fontId="0" fillId="0" borderId="7" xfId="0" applyFill="1" applyBorder="1"/>
    <xf numFmtId="0" fontId="0" fillId="0" borderId="7" xfId="0" applyBorder="1"/>
    <xf numFmtId="3" fontId="0" fillId="0" borderId="0" xfId="0" applyNumberFormat="1" applyFill="1" applyBorder="1"/>
    <xf numFmtId="0" fontId="4" fillId="0" borderId="9" xfId="0" applyFont="1" applyFill="1" applyBorder="1" applyAlignment="1">
      <alignment vertical="center"/>
    </xf>
    <xf numFmtId="3" fontId="2" fillId="4" borderId="0" xfId="0" applyNumberFormat="1" applyFont="1" applyFill="1" applyBorder="1" applyAlignment="1">
      <alignment vertical="center"/>
    </xf>
    <xf numFmtId="10" fontId="2" fillId="4" borderId="0" xfId="1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left" vertical="center" wrapText="1" indent="4"/>
    </xf>
    <xf numFmtId="3" fontId="15" fillId="0" borderId="0" xfId="0" applyNumberFormat="1" applyFont="1" applyFill="1" applyBorder="1"/>
    <xf numFmtId="0" fontId="15" fillId="0" borderId="0" xfId="0" applyFont="1"/>
    <xf numFmtId="164" fontId="0" fillId="0" borderId="5" xfId="1" applyNumberFormat="1" applyFont="1" applyFill="1" applyBorder="1"/>
    <xf numFmtId="0" fontId="15" fillId="0" borderId="9" xfId="0" applyFont="1" applyFill="1" applyBorder="1"/>
    <xf numFmtId="0" fontId="15" fillId="0" borderId="5" xfId="0" applyFont="1" applyFill="1" applyBorder="1" applyAlignment="1">
      <alignment horizontal="right"/>
    </xf>
    <xf numFmtId="3" fontId="3" fillId="2" borderId="15" xfId="0" applyNumberFormat="1" applyFont="1" applyFill="1" applyBorder="1" applyAlignment="1">
      <alignment horizontal="right" vertical="center" wrapText="1"/>
    </xf>
    <xf numFmtId="3" fontId="2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3" fontId="7" fillId="2" borderId="16" xfId="0" applyNumberFormat="1" applyFont="1" applyFill="1" applyBorder="1" applyAlignment="1">
      <alignment horizontal="right" vertical="center" wrapText="1"/>
    </xf>
    <xf numFmtId="164" fontId="2" fillId="2" borderId="15" xfId="1" applyNumberFormat="1" applyFont="1" applyFill="1" applyBorder="1" applyAlignment="1">
      <alignment horizontal="right" vertical="center" wrapText="1"/>
    </xf>
    <xf numFmtId="164" fontId="2" fillId="2" borderId="4" xfId="1" applyNumberFormat="1" applyFont="1" applyFill="1" applyBorder="1" applyAlignment="1">
      <alignment horizontal="right" vertical="center" wrapText="1"/>
    </xf>
    <xf numFmtId="164" fontId="2" fillId="2" borderId="16" xfId="1" applyNumberFormat="1" applyFont="1" applyFill="1" applyBorder="1" applyAlignment="1">
      <alignment horizontal="right" vertical="center" wrapText="1"/>
    </xf>
    <xf numFmtId="0" fontId="5" fillId="3" borderId="17" xfId="0" applyFont="1" applyFill="1" applyBorder="1" applyAlignment="1">
      <alignment horizontal="center"/>
    </xf>
    <xf numFmtId="4" fontId="2" fillId="4" borderId="4" xfId="0" applyNumberFormat="1" applyFont="1" applyFill="1" applyBorder="1" applyAlignment="1">
      <alignment horizontal="right" vertical="center" wrapText="1"/>
    </xf>
    <xf numFmtId="3" fontId="3" fillId="2" borderId="15" xfId="0" applyNumberFormat="1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vertical="center"/>
    </xf>
    <xf numFmtId="3" fontId="2" fillId="4" borderId="4" xfId="0" applyNumberFormat="1" applyFont="1" applyFill="1" applyBorder="1" applyAlignment="1">
      <alignment vertical="center"/>
    </xf>
    <xf numFmtId="3" fontId="3" fillId="2" borderId="16" xfId="0" applyNumberFormat="1" applyFont="1" applyFill="1" applyBorder="1" applyAlignment="1">
      <alignment vertical="center"/>
    </xf>
    <xf numFmtId="0" fontId="16" fillId="2" borderId="9" xfId="0" applyFont="1" applyFill="1" applyBorder="1" applyAlignment="1">
      <alignment horizontal="left" vertical="center" indent="1"/>
    </xf>
    <xf numFmtId="3" fontId="17" fillId="2" borderId="0" xfId="0" applyNumberFormat="1" applyFont="1" applyFill="1" applyBorder="1" applyAlignment="1">
      <alignment vertical="center"/>
    </xf>
    <xf numFmtId="3" fontId="17" fillId="2" borderId="4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2" fillId="2" borderId="9" xfId="0" applyFont="1" applyFill="1" applyBorder="1" applyAlignment="1">
      <alignment horizontal="left" vertical="center" indent="1"/>
    </xf>
    <xf numFmtId="164" fontId="14" fillId="2" borderId="4" xfId="0" applyNumberFormat="1" applyFont="1" applyFill="1" applyBorder="1" applyAlignment="1">
      <alignment horizontal="right" vertical="center" wrapText="1"/>
    </xf>
    <xf numFmtId="0" fontId="14" fillId="0" borderId="0" xfId="0" applyFont="1"/>
    <xf numFmtId="164" fontId="0" fillId="0" borderId="12" xfId="1" applyNumberFormat="1" applyFont="1" applyFill="1" applyBorder="1"/>
    <xf numFmtId="164" fontId="0" fillId="0" borderId="8" xfId="1" applyNumberFormat="1" applyFont="1" applyFill="1" applyBorder="1"/>
    <xf numFmtId="0" fontId="3" fillId="0" borderId="7" xfId="0" applyFont="1" applyFill="1" applyBorder="1" applyAlignment="1">
      <alignment horizontal="left" vertical="center"/>
    </xf>
    <xf numFmtId="10" fontId="18" fillId="6" borderId="0" xfId="1" applyNumberFormat="1" applyFont="1" applyFill="1" applyBorder="1" applyAlignment="1">
      <alignment vertical="center"/>
    </xf>
    <xf numFmtId="3" fontId="18" fillId="6" borderId="0" xfId="0" applyNumberFormat="1" applyFont="1" applyFill="1" applyBorder="1" applyAlignment="1">
      <alignment vertical="center"/>
    </xf>
    <xf numFmtId="10" fontId="18" fillId="6" borderId="0" xfId="0" applyNumberFormat="1" applyFont="1" applyFill="1" applyBorder="1" applyAlignment="1">
      <alignment vertical="center"/>
    </xf>
    <xf numFmtId="3" fontId="19" fillId="6" borderId="7" xfId="0" applyNumberFormat="1" applyFont="1" applyFill="1" applyBorder="1" applyAlignment="1">
      <alignment vertical="center"/>
    </xf>
    <xf numFmtId="3" fontId="18" fillId="6" borderId="5" xfId="0" applyNumberFormat="1" applyFont="1" applyFill="1" applyBorder="1" applyAlignment="1">
      <alignment vertical="center"/>
    </xf>
    <xf numFmtId="10" fontId="18" fillId="6" borderId="11" xfId="1" applyNumberFormat="1" applyFont="1" applyFill="1" applyBorder="1" applyAlignment="1">
      <alignment vertical="center"/>
    </xf>
    <xf numFmtId="3" fontId="18" fillId="6" borderId="0" xfId="0" applyNumberFormat="1" applyFont="1" applyFill="1" applyBorder="1" applyAlignment="1">
      <alignment horizontal="right" vertical="center"/>
    </xf>
    <xf numFmtId="3" fontId="18" fillId="6" borderId="7" xfId="0" applyNumberFormat="1" applyFont="1" applyFill="1" applyBorder="1" applyAlignment="1">
      <alignment horizontal="right" vertical="center"/>
    </xf>
    <xf numFmtId="0" fontId="13" fillId="4" borderId="0" xfId="0" applyFont="1" applyFill="1" applyBorder="1" applyAlignment="1">
      <alignment horizontal="left" vertical="center" indent="2"/>
    </xf>
    <xf numFmtId="3" fontId="3" fillId="2" borderId="2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left" vertical="center" indent="2"/>
    </xf>
    <xf numFmtId="0" fontId="2" fillId="2" borderId="4" xfId="0" applyFont="1" applyFill="1" applyBorder="1" applyAlignment="1">
      <alignment horizontal="left" vertical="center" indent="2"/>
    </xf>
    <xf numFmtId="3" fontId="18" fillId="6" borderId="10" xfId="0" applyNumberFormat="1" applyFont="1" applyFill="1" applyBorder="1" applyAlignment="1">
      <alignment vertical="center"/>
    </xf>
    <xf numFmtId="3" fontId="18" fillId="6" borderId="11" xfId="0" applyNumberFormat="1" applyFont="1" applyFill="1" applyBorder="1" applyAlignment="1">
      <alignment vertical="center"/>
    </xf>
    <xf numFmtId="3" fontId="18" fillId="6" borderId="12" xfId="0" applyNumberFormat="1" applyFont="1" applyFill="1" applyBorder="1" applyAlignment="1">
      <alignment vertical="center"/>
    </xf>
    <xf numFmtId="3" fontId="18" fillId="6" borderId="9" xfId="0" applyNumberFormat="1" applyFont="1" applyFill="1" applyBorder="1" applyAlignment="1">
      <alignment vertical="center"/>
    </xf>
    <xf numFmtId="3" fontId="18" fillId="6" borderId="6" xfId="0" applyNumberFormat="1" applyFont="1" applyFill="1" applyBorder="1" applyAlignment="1">
      <alignment vertical="center"/>
    </xf>
    <xf numFmtId="3" fontId="18" fillId="6" borderId="7" xfId="0" applyNumberFormat="1" applyFont="1" applyFill="1" applyBorder="1" applyAlignment="1">
      <alignment vertical="center"/>
    </xf>
    <xf numFmtId="3" fontId="18" fillId="6" borderId="8" xfId="0" applyNumberFormat="1" applyFont="1" applyFill="1" applyBorder="1" applyAlignment="1">
      <alignment vertical="center"/>
    </xf>
    <xf numFmtId="0" fontId="14" fillId="0" borderId="0" xfId="0" applyFont="1" applyFill="1"/>
    <xf numFmtId="0" fontId="2" fillId="2" borderId="0" xfId="0" applyFont="1" applyFill="1" applyBorder="1" applyAlignment="1">
      <alignment horizontal="left" vertical="center" indent="1"/>
    </xf>
    <xf numFmtId="164" fontId="0" fillId="0" borderId="0" xfId="1" applyNumberFormat="1" applyFont="1" applyFill="1" applyBorder="1"/>
    <xf numFmtId="0" fontId="0" fillId="0" borderId="9" xfId="0" applyBorder="1" applyAlignment="1">
      <alignment horizontal="left" indent="1"/>
    </xf>
    <xf numFmtId="0" fontId="2" fillId="2" borderId="9" xfId="0" quotePrefix="1" applyFont="1" applyFill="1" applyBorder="1" applyAlignment="1">
      <alignment horizontal="left" vertical="center" indent="2"/>
    </xf>
    <xf numFmtId="0" fontId="17" fillId="0" borderId="10" xfId="0" applyFont="1" applyFill="1" applyBorder="1"/>
    <xf numFmtId="0" fontId="17" fillId="0" borderId="9" xfId="0" applyFont="1" applyFill="1" applyBorder="1"/>
    <xf numFmtId="3" fontId="3" fillId="2" borderId="8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 indent="2"/>
    </xf>
    <xf numFmtId="3" fontId="2" fillId="2" borderId="11" xfId="0" applyNumberFormat="1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0" fontId="14" fillId="2" borderId="9" xfId="0" applyFont="1" applyFill="1" applyBorder="1" applyAlignment="1">
      <alignment horizontal="left" vertical="center" wrapText="1" indent="2"/>
    </xf>
    <xf numFmtId="3" fontId="14" fillId="0" borderId="0" xfId="0" applyNumberFormat="1" applyFont="1" applyFill="1" applyBorder="1" applyAlignment="1">
      <alignment vertical="center"/>
    </xf>
    <xf numFmtId="3" fontId="14" fillId="0" borderId="5" xfId="0" applyNumberFormat="1" applyFont="1" applyFill="1" applyBorder="1" applyAlignment="1">
      <alignment vertical="center"/>
    </xf>
    <xf numFmtId="3" fontId="14" fillId="2" borderId="4" xfId="0" applyNumberFormat="1" applyFont="1" applyFill="1" applyBorder="1" applyAlignment="1">
      <alignment horizontal="right" vertical="center" wrapText="1"/>
    </xf>
    <xf numFmtId="3" fontId="0" fillId="0" borderId="0" xfId="0" applyNumberFormat="1" applyBorder="1"/>
    <xf numFmtId="3" fontId="0" fillId="0" borderId="7" xfId="0" applyNumberFormat="1" applyFill="1" applyBorder="1"/>
    <xf numFmtId="0" fontId="14" fillId="0" borderId="11" xfId="0" applyFont="1" applyFill="1" applyBorder="1"/>
    <xf numFmtId="0" fontId="14" fillId="0" borderId="11" xfId="0" applyFont="1" applyBorder="1"/>
    <xf numFmtId="3" fontId="17" fillId="0" borderId="11" xfId="0" applyNumberFormat="1" applyFont="1" applyFill="1" applyBorder="1"/>
    <xf numFmtId="0" fontId="17" fillId="0" borderId="12" xfId="0" applyFont="1" applyFill="1" applyBorder="1" applyAlignment="1">
      <alignment horizontal="right"/>
    </xf>
    <xf numFmtId="0" fontId="20" fillId="5" borderId="1" xfId="0" applyFont="1" applyFill="1" applyBorder="1"/>
    <xf numFmtId="0" fontId="11" fillId="5" borderId="2" xfId="0" applyFont="1" applyFill="1" applyBorder="1"/>
    <xf numFmtId="0" fontId="11" fillId="5" borderId="3" xfId="0" applyFont="1" applyFill="1" applyBorder="1"/>
    <xf numFmtId="164" fontId="0" fillId="0" borderId="0" xfId="0" applyNumberFormat="1" applyFill="1"/>
    <xf numFmtId="164" fontId="0" fillId="0" borderId="15" xfId="0" applyNumberFormat="1" applyFill="1" applyBorder="1"/>
    <xf numFmtId="164" fontId="0" fillId="0" borderId="4" xfId="0" applyNumberFormat="1" applyFill="1" applyBorder="1"/>
    <xf numFmtId="164" fontId="0" fillId="0" borderId="4" xfId="0" applyNumberFormat="1" applyBorder="1"/>
    <xf numFmtId="0" fontId="11" fillId="5" borderId="7" xfId="0" applyFont="1" applyFill="1" applyBorder="1"/>
    <xf numFmtId="164" fontId="0" fillId="0" borderId="4" xfId="0" applyNumberFormat="1" applyFill="1" applyBorder="1" applyAlignment="1">
      <alignment horizontal="right"/>
    </xf>
    <xf numFmtId="164" fontId="15" fillId="0" borderId="12" xfId="1" applyNumberFormat="1" applyFont="1" applyFill="1" applyBorder="1"/>
    <xf numFmtId="0" fontId="11" fillId="4" borderId="0" xfId="0" applyFont="1" applyFill="1"/>
    <xf numFmtId="0" fontId="4" fillId="2" borderId="9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indent="2"/>
    </xf>
    <xf numFmtId="0" fontId="21" fillId="0" borderId="0" xfId="0" applyFont="1"/>
    <xf numFmtId="0" fontId="0" fillId="0" borderId="0" xfId="0" applyFont="1"/>
    <xf numFmtId="0" fontId="4" fillId="0" borderId="6" xfId="0" applyFont="1" applyFill="1" applyBorder="1" applyAlignment="1">
      <alignment vertical="center" wrapText="1"/>
    </xf>
    <xf numFmtId="10" fontId="17" fillId="4" borderId="0" xfId="1" applyNumberFormat="1" applyFont="1" applyFill="1" applyBorder="1" applyAlignment="1">
      <alignment vertical="center"/>
    </xf>
    <xf numFmtId="3" fontId="17" fillId="4" borderId="0" xfId="0" applyNumberFormat="1" applyFont="1" applyFill="1" applyBorder="1" applyAlignment="1">
      <alignment vertical="center"/>
    </xf>
    <xf numFmtId="0" fontId="15" fillId="4" borderId="8" xfId="0" applyFont="1" applyFill="1" applyBorder="1" applyAlignment="1">
      <alignment horizontal="right" vertical="center"/>
    </xf>
    <xf numFmtId="164" fontId="0" fillId="0" borderId="16" xfId="0" applyNumberFormat="1" applyFill="1" applyBorder="1" applyAlignment="1">
      <alignment horizontal="right" vertical="center"/>
    </xf>
    <xf numFmtId="0" fontId="17" fillId="4" borderId="0" xfId="0" applyFont="1" applyFill="1" applyBorder="1" applyAlignment="1">
      <alignment horizontal="left" vertical="top" wrapText="1"/>
    </xf>
    <xf numFmtId="0" fontId="17" fillId="4" borderId="6" xfId="0" applyFont="1" applyFill="1" applyBorder="1" applyAlignment="1">
      <alignment horizontal="left" vertical="top" wrapText="1"/>
    </xf>
    <xf numFmtId="0" fontId="17" fillId="4" borderId="7" xfId="0" applyFont="1" applyFill="1" applyBorder="1" applyAlignment="1">
      <alignment horizontal="left" vertical="top" wrapText="1"/>
    </xf>
    <xf numFmtId="10" fontId="14" fillId="4" borderId="0" xfId="1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0" fontId="4" fillId="0" borderId="9" xfId="0" applyFont="1" applyFill="1" applyBorder="1" applyAlignment="1">
      <alignment vertical="center" wrapText="1"/>
    </xf>
    <xf numFmtId="3" fontId="2" fillId="2" borderId="7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horizontal="left" vertical="center" indent="1"/>
    </xf>
    <xf numFmtId="0" fontId="4" fillId="2" borderId="0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10" fontId="14" fillId="4" borderId="0" xfId="1" applyNumberFormat="1" applyFont="1" applyFill="1" applyBorder="1" applyAlignment="1">
      <alignment horizontal="center" vertical="center"/>
    </xf>
    <xf numFmtId="10" fontId="0" fillId="4" borderId="0" xfId="0" applyNumberForma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indent="2"/>
    </xf>
    <xf numFmtId="0" fontId="2" fillId="2" borderId="7" xfId="0" applyFont="1" applyFill="1" applyBorder="1" applyAlignment="1">
      <alignment horizontal="left" vertical="center" indent="2"/>
    </xf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wrapText="1"/>
    </xf>
    <xf numFmtId="0" fontId="5" fillId="3" borderId="16" xfId="0" applyFont="1" applyFill="1" applyBorder="1" applyAlignment="1">
      <alignment horizontal="center" wrapText="1"/>
    </xf>
    <xf numFmtId="0" fontId="14" fillId="0" borderId="5" xfId="0" applyFont="1" applyBorder="1" applyAlignment="1">
      <alignment horizontal="left" wrapText="1"/>
    </xf>
    <xf numFmtId="0" fontId="4" fillId="2" borderId="9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 wrapText="1" indent="1"/>
    </xf>
  </cellXfs>
  <cellStyles count="2">
    <cellStyle name="Normal" xfId="0" builtinId="0"/>
    <cellStyle name="Percent" xfId="1" builtinId="5"/>
  </cellStyles>
  <dxfs count="8">
    <dxf>
      <fill>
        <patternFill>
          <bgColor rgb="FFFFC7CE"/>
        </patternFill>
      </fill>
    </dxf>
    <dxf>
      <font>
        <b/>
        <i val="0"/>
        <strike val="0"/>
        <color rgb="FFFF0000"/>
      </font>
      <fill>
        <patternFill>
          <fgColor rgb="FFFF5050"/>
          <bgColor rgb="FFFEBBB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BBB4"/>
      <color rgb="FFFE8A7E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8"/>
  <sheetViews>
    <sheetView showGridLines="0" tabSelected="1" zoomScale="70" zoomScaleNormal="70" zoomScaleSheetLayoutView="85" workbookViewId="0">
      <pane xSplit="1" ySplit="19" topLeftCell="B29" activePane="bottomRight" state="frozen"/>
      <selection pane="topRight" activeCell="B1" sqref="B1"/>
      <selection pane="bottomLeft" activeCell="A2" sqref="A2"/>
      <selection pane="bottomRight" activeCell="A73" sqref="A73"/>
    </sheetView>
  </sheetViews>
  <sheetFormatPr defaultRowHeight="14.5" outlineLevelRow="1" x14ac:dyDescent="0.35"/>
  <cols>
    <col min="1" max="1" width="111.81640625" customWidth="1"/>
    <col min="2" max="17" width="14.54296875" customWidth="1"/>
  </cols>
  <sheetData>
    <row r="1" spans="1:25" ht="16" thickBot="1" x14ac:dyDescent="0.4">
      <c r="A1" s="10" t="s">
        <v>2</v>
      </c>
      <c r="B1" s="119" t="s">
        <v>9</v>
      </c>
      <c r="C1" s="120"/>
      <c r="D1" s="120"/>
      <c r="E1" s="120"/>
      <c r="F1" s="120"/>
      <c r="G1" s="120"/>
      <c r="H1" s="121"/>
      <c r="J1" s="119" t="s">
        <v>68</v>
      </c>
      <c r="K1" s="120"/>
      <c r="L1" s="120"/>
      <c r="M1" s="120"/>
      <c r="N1" s="120"/>
      <c r="O1" s="120"/>
      <c r="P1" s="120"/>
      <c r="Q1" s="126"/>
      <c r="R1" s="129"/>
      <c r="S1" s="11"/>
      <c r="T1" s="11"/>
      <c r="U1" s="11"/>
      <c r="V1" s="11"/>
      <c r="W1" s="11"/>
      <c r="X1" s="11"/>
      <c r="Y1" s="11"/>
    </row>
    <row r="2" spans="1:25" x14ac:dyDescent="0.35">
      <c r="A2" s="132" t="s">
        <v>3</v>
      </c>
      <c r="B2" s="22" t="s">
        <v>7</v>
      </c>
      <c r="C2" s="37"/>
      <c r="D2" s="38"/>
      <c r="E2" s="38"/>
      <c r="F2" s="38"/>
      <c r="G2" s="23">
        <f>SUM(G3,G4)</f>
        <v>0</v>
      </c>
      <c r="H2" s="73" t="e">
        <f>G2/$G$2</f>
        <v>#DIV/0!</v>
      </c>
      <c r="J2" s="102" t="s">
        <v>14</v>
      </c>
      <c r="K2" s="115"/>
      <c r="L2" s="116"/>
      <c r="M2" s="116"/>
      <c r="N2" s="116"/>
      <c r="O2" s="117"/>
      <c r="P2" s="118" t="e">
        <f>H4&gt;=0.04</f>
        <v>#DIV/0!</v>
      </c>
      <c r="Q2" s="123" t="e">
        <f>H4</f>
        <v>#DIV/0!</v>
      </c>
      <c r="S2" s="11"/>
      <c r="T2" s="11"/>
      <c r="U2" s="11"/>
      <c r="V2" s="11"/>
      <c r="W2" s="11"/>
      <c r="X2" s="11"/>
      <c r="Y2" s="11"/>
    </row>
    <row r="3" spans="1:25" x14ac:dyDescent="0.35">
      <c r="A3" t="s">
        <v>6</v>
      </c>
      <c r="B3" s="36" t="s">
        <v>1</v>
      </c>
      <c r="C3" s="11"/>
      <c r="D3" s="3"/>
      <c r="E3" s="3"/>
      <c r="F3" s="3"/>
      <c r="G3" s="82"/>
      <c r="H3" s="49" t="e">
        <f>G3/$G$2</f>
        <v>#DIV/0!</v>
      </c>
      <c r="J3" s="103" t="s">
        <v>15</v>
      </c>
      <c r="K3" s="11"/>
      <c r="L3" s="3"/>
      <c r="M3" s="3"/>
      <c r="N3" s="3"/>
      <c r="O3" s="47"/>
      <c r="P3" s="51" t="b">
        <f>Q22=1</f>
        <v>0</v>
      </c>
      <c r="Q3" s="124">
        <f>Q22</f>
        <v>0</v>
      </c>
      <c r="S3" s="11"/>
      <c r="T3" s="11"/>
      <c r="U3" s="11"/>
      <c r="V3" s="11"/>
      <c r="W3" s="11"/>
      <c r="X3" s="11"/>
      <c r="Y3" s="11"/>
    </row>
    <row r="4" spans="1:25" ht="15" thickBot="1" x14ac:dyDescent="0.4">
      <c r="A4" s="133" t="s">
        <v>4</v>
      </c>
      <c r="B4" s="35" t="s">
        <v>8</v>
      </c>
      <c r="C4" s="39"/>
      <c r="D4" s="40"/>
      <c r="E4" s="40"/>
      <c r="F4" s="40"/>
      <c r="G4" s="83"/>
      <c r="H4" s="74" t="e">
        <f>G4/$G$2</f>
        <v>#DIV/0!</v>
      </c>
      <c r="J4" s="103" t="s">
        <v>16</v>
      </c>
      <c r="K4" s="11"/>
      <c r="L4" s="3"/>
      <c r="M4" s="3"/>
      <c r="N4" s="3"/>
      <c r="O4" s="47"/>
      <c r="P4" s="51" t="b">
        <f>Q27=1</f>
        <v>0</v>
      </c>
      <c r="Q4" s="125">
        <f>Q27</f>
        <v>0</v>
      </c>
      <c r="S4" s="11"/>
      <c r="T4" s="11"/>
      <c r="U4" s="11"/>
      <c r="V4" s="11"/>
      <c r="W4" s="11"/>
      <c r="X4" s="11"/>
      <c r="Y4" s="11"/>
    </row>
    <row r="5" spans="1:25" ht="15" thickBot="1" x14ac:dyDescent="0.4">
      <c r="A5" s="97" t="s">
        <v>5</v>
      </c>
      <c r="B5" s="98"/>
      <c r="C5" s="11"/>
      <c r="D5" s="3"/>
      <c r="E5" s="3"/>
      <c r="F5" s="3"/>
      <c r="G5" s="2"/>
      <c r="H5" s="99"/>
      <c r="J5" s="50" t="s">
        <v>17</v>
      </c>
      <c r="K5" s="11"/>
      <c r="L5" s="3"/>
      <c r="M5" s="3"/>
      <c r="N5" s="3"/>
      <c r="O5" s="47"/>
      <c r="P5" s="51" t="b">
        <f>Q5&lt;=0.6</f>
        <v>1</v>
      </c>
      <c r="Q5" s="124">
        <f>Q24</f>
        <v>0</v>
      </c>
      <c r="S5" s="11"/>
      <c r="T5" s="11"/>
      <c r="U5" s="11"/>
      <c r="V5" s="11"/>
      <c r="W5" s="11"/>
      <c r="X5" s="11"/>
      <c r="Y5" s="11"/>
    </row>
    <row r="6" spans="1:25" x14ac:dyDescent="0.35">
      <c r="A6" s="162"/>
      <c r="B6" s="22" t="s">
        <v>7</v>
      </c>
      <c r="C6" s="37"/>
      <c r="D6" s="38"/>
      <c r="E6" s="38"/>
      <c r="F6" s="38"/>
      <c r="G6" s="23">
        <f>SUM(G3:G4)</f>
        <v>0</v>
      </c>
      <c r="H6" s="128" t="e">
        <f>G6/$G$6</f>
        <v>#DIV/0!</v>
      </c>
      <c r="J6" s="103" t="s">
        <v>107</v>
      </c>
      <c r="K6" s="3"/>
      <c r="L6" s="3"/>
      <c r="M6" s="3"/>
      <c r="N6" s="3"/>
      <c r="O6" s="3"/>
      <c r="P6" s="3">
        <f ca="1">AND(E44&lt;20%,F44&lt;20%,G44&lt;20%,H44&lt;20%,I44&lt;20%,J44&lt;20%,#REF!&lt;20%)</f>
        <v>0</v>
      </c>
      <c r="Q6" s="124"/>
      <c r="S6" s="11"/>
      <c r="T6" s="11"/>
      <c r="U6" s="11"/>
      <c r="V6" s="11"/>
      <c r="W6" s="11"/>
      <c r="X6" s="11"/>
      <c r="Y6" s="11"/>
    </row>
    <row r="7" spans="1:25" x14ac:dyDescent="0.35">
      <c r="A7" s="162"/>
      <c r="B7" s="100" t="s">
        <v>10</v>
      </c>
      <c r="C7" s="3"/>
      <c r="D7" s="11"/>
      <c r="E7" s="3"/>
      <c r="F7" s="3"/>
      <c r="G7" s="41">
        <f ca="1">G6-G9-G10</f>
        <v>0</v>
      </c>
      <c r="H7" s="49" t="e">
        <f ca="1">G7/$G$6</f>
        <v>#DIV/0!</v>
      </c>
      <c r="J7" s="50" t="s">
        <v>18</v>
      </c>
      <c r="K7" s="11"/>
      <c r="L7" s="3"/>
      <c r="M7" s="3"/>
      <c r="N7" s="3"/>
      <c r="O7" s="47"/>
      <c r="P7" s="51" t="b">
        <f>AND($C$29&gt;=0.05,$E$29&gt;=0.25,$G$29&gt;=0.4,$I$29&gt;=0.6)</f>
        <v>0</v>
      </c>
      <c r="Q7" s="124"/>
      <c r="S7" s="11"/>
      <c r="T7" s="11"/>
      <c r="U7" s="11"/>
      <c r="V7" s="11"/>
      <c r="W7" s="11"/>
      <c r="X7" s="11"/>
      <c r="Y7" s="11"/>
    </row>
    <row r="8" spans="1:25" x14ac:dyDescent="0.35">
      <c r="A8" s="72"/>
      <c r="B8" s="100" t="s">
        <v>13</v>
      </c>
      <c r="C8" s="3"/>
      <c r="D8" s="3"/>
      <c r="E8" s="3"/>
      <c r="F8" s="3"/>
      <c r="G8" s="113">
        <f ca="1">SUM(G9:G10)</f>
        <v>0</v>
      </c>
      <c r="H8" s="49" t="e">
        <f ca="1">G8/$G$6</f>
        <v>#DIV/0!</v>
      </c>
      <c r="J8" s="50" t="s">
        <v>78</v>
      </c>
      <c r="K8" s="11"/>
      <c r="L8" s="3"/>
      <c r="M8" s="3"/>
      <c r="N8" s="3"/>
      <c r="O8" s="47"/>
      <c r="P8" s="51" t="e">
        <f ca="1">MAX(K37:P37)&lt;=0.015</f>
        <v>#DIV/0!</v>
      </c>
      <c r="Q8" s="124"/>
      <c r="S8" s="11"/>
      <c r="T8" s="11"/>
      <c r="U8" s="11"/>
      <c r="V8" s="11"/>
      <c r="W8" s="11"/>
      <c r="X8" s="11"/>
      <c r="Y8" s="11"/>
    </row>
    <row r="9" spans="1:25" x14ac:dyDescent="0.35">
      <c r="A9" s="72"/>
      <c r="B9" s="12" t="s">
        <v>11</v>
      </c>
      <c r="C9" s="11"/>
      <c r="D9" s="11"/>
      <c r="E9" s="11"/>
      <c r="F9" s="11"/>
      <c r="G9" s="41">
        <f>$G$2*SUM(B39:P39)/2</f>
        <v>0</v>
      </c>
      <c r="H9" s="49" t="e">
        <f>G9/$G$6</f>
        <v>#DIV/0!</v>
      </c>
      <c r="J9" s="50" t="s">
        <v>19</v>
      </c>
      <c r="K9" s="11"/>
      <c r="L9" s="3"/>
      <c r="M9" s="3"/>
      <c r="N9" s="3"/>
      <c r="O9" s="47"/>
      <c r="P9" s="51" t="e">
        <f>AND(B39&lt;=B40,C39&lt;=C40,D39&lt;=D40,E39&lt;=E40,F39&lt;=F40,G39&lt;=G40,H39&lt;=H40,I39&lt;=I40,J39&lt;=J40\,K39&lt;=K40,L39&lt;=L40)</f>
        <v>#NAME?</v>
      </c>
      <c r="Q9" s="124"/>
      <c r="S9" s="11"/>
      <c r="T9" s="11"/>
      <c r="U9" s="11"/>
      <c r="V9" s="11"/>
      <c r="W9" s="11"/>
      <c r="X9" s="11"/>
      <c r="Y9" s="11"/>
    </row>
    <row r="10" spans="1:25" ht="15" thickBot="1" x14ac:dyDescent="0.4">
      <c r="B10" s="131" t="s">
        <v>12</v>
      </c>
      <c r="C10" s="39"/>
      <c r="D10" s="39"/>
      <c r="E10" s="39"/>
      <c r="F10" s="39"/>
      <c r="G10" s="114">
        <f ca="1">G7*SUM(B36:P36)/2</f>
        <v>0</v>
      </c>
      <c r="H10" s="74" t="e">
        <f ca="1">G10/$G$6</f>
        <v>#DIV/0!</v>
      </c>
      <c r="J10" s="50" t="s">
        <v>20</v>
      </c>
      <c r="K10" s="11"/>
      <c r="L10" s="3"/>
      <c r="M10" s="3"/>
      <c r="N10" s="3"/>
      <c r="O10" s="47"/>
      <c r="P10" s="51" t="b">
        <f>AND(D41&lt;=D42,E41&lt;=E42,F41&lt;=F42,G41&lt;=G42,H41&lt;=H42,I41&lt;=I42,J41&lt;=J42,K41&lt;=K42,L41&lt;=L42,M41&lt;=M42,N41&lt;=N42,O41&lt;=O42,P41&lt;=P42)</f>
        <v>1</v>
      </c>
      <c r="Q10" s="124"/>
      <c r="S10" s="11"/>
      <c r="T10" s="11"/>
      <c r="U10" s="11"/>
      <c r="V10" s="11"/>
      <c r="W10" s="11"/>
      <c r="X10" s="11"/>
      <c r="Y10" s="11"/>
    </row>
    <row r="11" spans="1:25" x14ac:dyDescent="0.35">
      <c r="B11" s="2"/>
      <c r="C11" s="2"/>
      <c r="D11" s="2"/>
      <c r="E11" s="2"/>
      <c r="F11" s="2"/>
      <c r="G11" s="2"/>
      <c r="H11" s="2"/>
      <c r="J11" s="50" t="s">
        <v>21</v>
      </c>
      <c r="K11" s="11"/>
      <c r="L11" s="3"/>
      <c r="M11" s="3"/>
      <c r="N11" s="3"/>
      <c r="O11" s="47"/>
      <c r="P11" s="51" t="e">
        <f ca="1">(SUM($B$33:$J$33)/(SUM(B23:J23)+SUM(B33:J33))&lt;=0.2)</f>
        <v>#DIV/0!</v>
      </c>
      <c r="Q11" s="127" t="e">
        <f ca="1">SUM($B$33:$J$33)/(SUM(B23:J23)+SUM(B33:J33))</f>
        <v>#DIV/0!</v>
      </c>
      <c r="S11" s="11"/>
      <c r="T11" s="11"/>
      <c r="U11" s="11"/>
      <c r="V11" s="11"/>
      <c r="W11" s="11"/>
      <c r="X11" s="11"/>
      <c r="Y11" s="11"/>
    </row>
    <row r="12" spans="1:25" ht="15" customHeight="1" thickBot="1" x14ac:dyDescent="0.4">
      <c r="B12" s="2"/>
      <c r="C12" s="2"/>
      <c r="D12" s="2"/>
      <c r="E12" s="2"/>
      <c r="F12" s="2"/>
      <c r="G12" s="2"/>
      <c r="H12" s="2"/>
      <c r="J12" s="140" t="s">
        <v>22</v>
      </c>
      <c r="K12" s="141"/>
      <c r="L12" s="141"/>
      <c r="M12" s="141"/>
      <c r="N12" s="141"/>
      <c r="O12" s="141"/>
      <c r="P12" s="137" t="e">
        <f ca="1">(SUM($B$32:$J$32))/(2*SUM(B23:J23)+SUM($B$32:$J$32))&lt;=0.2</f>
        <v>#DIV/0!</v>
      </c>
      <c r="Q12" s="138" t="e">
        <f ca="1">(SUM($B$32:$J$32))/(2*SUM(B23:J23)+SUM($B$32:$J$32))</f>
        <v>#DIV/0!</v>
      </c>
      <c r="S12" s="11"/>
      <c r="T12" s="11"/>
      <c r="U12" s="11"/>
      <c r="V12" s="11"/>
      <c r="W12" s="11"/>
      <c r="X12" s="11"/>
      <c r="Y12" s="11"/>
    </row>
    <row r="13" spans="1:25" ht="14.4" customHeight="1" x14ac:dyDescent="0.35">
      <c r="B13" s="2"/>
      <c r="C13" s="2"/>
      <c r="D13" s="2"/>
      <c r="E13" s="2"/>
      <c r="F13" s="2"/>
      <c r="G13" s="2"/>
      <c r="H13" s="2"/>
      <c r="J13" s="139"/>
      <c r="K13" s="139"/>
      <c r="L13" s="139"/>
      <c r="M13" s="139"/>
      <c r="N13" s="139"/>
      <c r="O13" s="139"/>
      <c r="P13" s="144"/>
      <c r="Q13" s="145"/>
      <c r="S13" s="11"/>
      <c r="T13" s="11"/>
      <c r="U13" s="11"/>
      <c r="V13" s="11"/>
      <c r="W13" s="11"/>
      <c r="X13" s="11"/>
      <c r="Y13" s="11"/>
    </row>
    <row r="14" spans="1:25" x14ac:dyDescent="0.35">
      <c r="B14" s="2"/>
      <c r="C14" s="2"/>
      <c r="D14" s="2"/>
      <c r="E14" s="2"/>
      <c r="F14" s="2"/>
      <c r="G14" s="2"/>
      <c r="H14" s="2"/>
      <c r="S14" s="11"/>
      <c r="T14" s="11"/>
      <c r="U14" s="11"/>
      <c r="V14" s="11"/>
      <c r="W14" s="11"/>
      <c r="X14" s="11"/>
      <c r="Y14" s="11"/>
    </row>
    <row r="15" spans="1:25" ht="15" thickBot="1" x14ac:dyDescent="0.4">
      <c r="B15" s="2"/>
      <c r="C15" s="2"/>
      <c r="D15" s="2"/>
      <c r="E15" s="2"/>
      <c r="F15" s="2"/>
      <c r="G15" s="122"/>
      <c r="H15" s="2"/>
      <c r="P15" s="2"/>
      <c r="Q15" s="2"/>
      <c r="S15" s="11"/>
      <c r="T15" s="11"/>
      <c r="U15" s="11"/>
      <c r="V15" s="11"/>
      <c r="W15" s="11"/>
      <c r="X15" s="11"/>
      <c r="Y15" s="11"/>
    </row>
    <row r="16" spans="1:25" ht="15" thickBot="1" x14ac:dyDescent="0.4">
      <c r="B16" s="151" t="s">
        <v>80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3"/>
    </row>
    <row r="17" spans="1:17" ht="15" thickBot="1" x14ac:dyDescent="0.4">
      <c r="B17" s="151" t="s">
        <v>81</v>
      </c>
      <c r="C17" s="152"/>
      <c r="D17" s="152"/>
      <c r="E17" s="152"/>
      <c r="F17" s="152"/>
      <c r="G17" s="152"/>
      <c r="H17" s="152"/>
      <c r="I17" s="152"/>
      <c r="J17" s="152"/>
      <c r="K17" s="151"/>
      <c r="L17" s="152"/>
      <c r="M17" s="152"/>
      <c r="N17" s="152"/>
      <c r="O17" s="152"/>
      <c r="P17" s="153"/>
    </row>
    <row r="18" spans="1:17" ht="17.25" customHeight="1" thickBot="1" x14ac:dyDescent="0.4">
      <c r="B18" s="151" t="s">
        <v>82</v>
      </c>
      <c r="C18" s="152"/>
      <c r="D18" s="152"/>
      <c r="E18" s="152"/>
      <c r="F18" s="152"/>
      <c r="G18" s="152"/>
      <c r="H18" s="152"/>
      <c r="I18" s="153"/>
      <c r="J18" s="151" t="s">
        <v>83</v>
      </c>
      <c r="K18" s="152"/>
      <c r="L18" s="152"/>
      <c r="M18" s="152"/>
      <c r="N18" s="152"/>
      <c r="O18" s="152"/>
      <c r="P18" s="153"/>
    </row>
    <row r="19" spans="1:17" ht="15" thickBot="1" x14ac:dyDescent="0.4">
      <c r="A19" s="1" t="s">
        <v>0</v>
      </c>
      <c r="B19" s="158" t="s">
        <v>84</v>
      </c>
      <c r="C19" s="159"/>
      <c r="D19" s="158" t="s">
        <v>85</v>
      </c>
      <c r="E19" s="159"/>
      <c r="F19" s="158" t="s">
        <v>86</v>
      </c>
      <c r="G19" s="159"/>
      <c r="H19" s="158" t="s">
        <v>87</v>
      </c>
      <c r="I19" s="159"/>
      <c r="J19" s="158" t="s">
        <v>88</v>
      </c>
      <c r="K19" s="159" t="s">
        <v>89</v>
      </c>
      <c r="L19" s="158" t="s">
        <v>89</v>
      </c>
      <c r="M19" s="159" t="s">
        <v>90</v>
      </c>
      <c r="N19" s="158" t="s">
        <v>90</v>
      </c>
      <c r="O19" s="159" t="s">
        <v>91</v>
      </c>
      <c r="P19" s="143" t="s">
        <v>91</v>
      </c>
      <c r="Q19" s="160" t="s">
        <v>23</v>
      </c>
    </row>
    <row r="20" spans="1:17" ht="15" thickBot="1" x14ac:dyDescent="0.4">
      <c r="A20" s="1"/>
      <c r="B20" s="59" t="s">
        <v>92</v>
      </c>
      <c r="C20" s="59" t="s">
        <v>93</v>
      </c>
      <c r="D20" s="59" t="s">
        <v>94</v>
      </c>
      <c r="E20" s="59" t="s">
        <v>95</v>
      </c>
      <c r="F20" s="59" t="s">
        <v>96</v>
      </c>
      <c r="G20" s="59" t="s">
        <v>97</v>
      </c>
      <c r="H20" s="59" t="s">
        <v>98</v>
      </c>
      <c r="I20" s="59" t="s">
        <v>99</v>
      </c>
      <c r="J20" s="59" t="s">
        <v>100</v>
      </c>
      <c r="K20" s="59" t="s">
        <v>101</v>
      </c>
      <c r="L20" s="59" t="s">
        <v>102</v>
      </c>
      <c r="M20" s="59" t="s">
        <v>103</v>
      </c>
      <c r="N20" s="59" t="s">
        <v>104</v>
      </c>
      <c r="O20" s="59" t="s">
        <v>105</v>
      </c>
      <c r="P20" s="59" t="s">
        <v>106</v>
      </c>
      <c r="Q20" s="161"/>
    </row>
    <row r="21" spans="1:17" ht="15" thickBot="1" x14ac:dyDescent="0.4">
      <c r="A21" s="14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35">
      <c r="A22" s="25" t="s">
        <v>24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56">
        <f>SUM(B22:P22)</f>
        <v>0</v>
      </c>
    </row>
    <row r="23" spans="1:17" x14ac:dyDescent="0.35">
      <c r="A23" s="42" t="s">
        <v>25</v>
      </c>
      <c r="B23" s="17">
        <f t="shared" ref="B23:P23" ca="1" si="0">B22*$G$7</f>
        <v>0</v>
      </c>
      <c r="C23" s="17">
        <f t="shared" ca="1" si="0"/>
        <v>0</v>
      </c>
      <c r="D23" s="17">
        <f t="shared" ca="1" si="0"/>
        <v>0</v>
      </c>
      <c r="E23" s="17">
        <f t="shared" ca="1" si="0"/>
        <v>0</v>
      </c>
      <c r="F23" s="17">
        <f t="shared" ca="1" si="0"/>
        <v>0</v>
      </c>
      <c r="G23" s="17">
        <f t="shared" ca="1" si="0"/>
        <v>0</v>
      </c>
      <c r="H23" s="17">
        <f t="shared" ca="1" si="0"/>
        <v>0</v>
      </c>
      <c r="I23" s="17">
        <f t="shared" ca="1" si="0"/>
        <v>0</v>
      </c>
      <c r="J23" s="17">
        <f t="shared" ca="1" si="0"/>
        <v>0</v>
      </c>
      <c r="K23" s="17">
        <f t="shared" ca="1" si="0"/>
        <v>0</v>
      </c>
      <c r="L23" s="17">
        <f t="shared" ca="1" si="0"/>
        <v>0</v>
      </c>
      <c r="M23" s="17">
        <f t="shared" ca="1" si="0"/>
        <v>0</v>
      </c>
      <c r="N23" s="17">
        <f t="shared" ca="1" si="0"/>
        <v>0</v>
      </c>
      <c r="O23" s="17">
        <f t="shared" ca="1" si="0"/>
        <v>0</v>
      </c>
      <c r="P23" s="17">
        <f t="shared" ca="1" si="0"/>
        <v>0</v>
      </c>
      <c r="Q23" s="62">
        <f ca="1">SUM(B23:P23)</f>
        <v>0</v>
      </c>
    </row>
    <row r="24" spans="1:17" x14ac:dyDescent="0.35">
      <c r="A24" s="101" t="s">
        <v>26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/>
      <c r="L24" s="76"/>
      <c r="M24" s="76"/>
      <c r="N24" s="76"/>
      <c r="O24" s="76"/>
      <c r="P24" s="76"/>
      <c r="Q24" s="57">
        <f>SUM(B24:P24)</f>
        <v>0</v>
      </c>
    </row>
    <row r="25" spans="1:17" x14ac:dyDescent="0.35">
      <c r="A25" s="101" t="s">
        <v>27</v>
      </c>
      <c r="B25" s="17">
        <f t="shared" ref="B25:P25" ca="1" si="1">B24*$G$7</f>
        <v>0</v>
      </c>
      <c r="C25" s="17">
        <f t="shared" ca="1" si="1"/>
        <v>0</v>
      </c>
      <c r="D25" s="17">
        <f t="shared" ca="1" si="1"/>
        <v>0</v>
      </c>
      <c r="E25" s="17">
        <f t="shared" ca="1" si="1"/>
        <v>0</v>
      </c>
      <c r="F25" s="17">
        <f t="shared" ca="1" si="1"/>
        <v>0</v>
      </c>
      <c r="G25" s="17">
        <f t="shared" ca="1" si="1"/>
        <v>0</v>
      </c>
      <c r="H25" s="17">
        <f t="shared" ca="1" si="1"/>
        <v>0</v>
      </c>
      <c r="I25" s="17">
        <f t="shared" ca="1" si="1"/>
        <v>0</v>
      </c>
      <c r="J25" s="17">
        <f t="shared" ca="1" si="1"/>
        <v>0</v>
      </c>
      <c r="K25" s="17">
        <f t="shared" ca="1" si="1"/>
        <v>0</v>
      </c>
      <c r="L25" s="17">
        <f t="shared" ca="1" si="1"/>
        <v>0</v>
      </c>
      <c r="M25" s="17">
        <f t="shared" ca="1" si="1"/>
        <v>0</v>
      </c>
      <c r="N25" s="17">
        <f t="shared" ca="1" si="1"/>
        <v>0</v>
      </c>
      <c r="O25" s="17">
        <f t="shared" ca="1" si="1"/>
        <v>0</v>
      </c>
      <c r="P25" s="17">
        <f t="shared" ca="1" si="1"/>
        <v>0</v>
      </c>
      <c r="Q25" s="62">
        <f ca="1">SUM(B25:P25)</f>
        <v>0</v>
      </c>
    </row>
    <row r="26" spans="1:17" x14ac:dyDescent="0.35">
      <c r="A26" s="42" t="s">
        <v>28</v>
      </c>
      <c r="B26" s="32">
        <f>B22</f>
        <v>0</v>
      </c>
      <c r="C26" s="32">
        <f t="shared" ref="C26:J26" si="2">C22+B26</f>
        <v>0</v>
      </c>
      <c r="D26" s="32">
        <f t="shared" si="2"/>
        <v>0</v>
      </c>
      <c r="E26" s="32">
        <f t="shared" si="2"/>
        <v>0</v>
      </c>
      <c r="F26" s="32">
        <f t="shared" si="2"/>
        <v>0</v>
      </c>
      <c r="G26" s="32">
        <f t="shared" si="2"/>
        <v>0</v>
      </c>
      <c r="H26" s="32">
        <f t="shared" si="2"/>
        <v>0</v>
      </c>
      <c r="I26" s="32">
        <f t="shared" si="2"/>
        <v>0</v>
      </c>
      <c r="J26" s="32">
        <f t="shared" si="2"/>
        <v>0</v>
      </c>
      <c r="K26" s="32">
        <f t="shared" ref="K26" si="3">K22+J26</f>
        <v>0</v>
      </c>
      <c r="L26" s="32">
        <f t="shared" ref="L26" si="4">L22+K26</f>
        <v>0</v>
      </c>
      <c r="M26" s="32">
        <f t="shared" ref="M26" si="5">M22+L26</f>
        <v>0</v>
      </c>
      <c r="N26" s="32">
        <f t="shared" ref="N26" si="6">N22+M26</f>
        <v>0</v>
      </c>
      <c r="O26" s="32">
        <f t="shared" ref="O26" si="7">O22+N26</f>
        <v>0</v>
      </c>
      <c r="P26" s="32">
        <f t="shared" ref="P26" si="8">P22+O26</f>
        <v>0</v>
      </c>
      <c r="Q26" s="57">
        <f>P26</f>
        <v>0</v>
      </c>
    </row>
    <row r="27" spans="1:17" x14ac:dyDescent="0.35">
      <c r="A27" s="26" t="s">
        <v>29</v>
      </c>
      <c r="B27" s="77"/>
      <c r="C27" s="76"/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57">
        <f>SUM(B27:P27)</f>
        <v>0</v>
      </c>
    </row>
    <row r="28" spans="1:17" x14ac:dyDescent="0.35">
      <c r="A28" s="42" t="s">
        <v>30</v>
      </c>
      <c r="B28" s="33">
        <f>B27</f>
        <v>0</v>
      </c>
      <c r="C28" s="33">
        <f t="shared" ref="C28:J28" si="9">C27+B28</f>
        <v>0</v>
      </c>
      <c r="D28" s="33">
        <f t="shared" si="9"/>
        <v>0</v>
      </c>
      <c r="E28" s="33">
        <f t="shared" si="9"/>
        <v>0</v>
      </c>
      <c r="F28" s="33">
        <f t="shared" si="9"/>
        <v>0</v>
      </c>
      <c r="G28" s="33">
        <f t="shared" si="9"/>
        <v>0</v>
      </c>
      <c r="H28" s="33">
        <f t="shared" si="9"/>
        <v>0</v>
      </c>
      <c r="I28" s="33">
        <f>I27+H28</f>
        <v>0</v>
      </c>
      <c r="J28" s="33">
        <f t="shared" si="9"/>
        <v>0</v>
      </c>
      <c r="K28" s="33">
        <f t="shared" ref="K28" si="10">K27+J28</f>
        <v>0</v>
      </c>
      <c r="L28" s="33">
        <f t="shared" ref="L28" si="11">L27+K28</f>
        <v>0</v>
      </c>
      <c r="M28" s="33">
        <f t="shared" ref="M28" si="12">M27+L28</f>
        <v>0</v>
      </c>
      <c r="N28" s="33">
        <f t="shared" ref="N28" si="13">N27+M28</f>
        <v>0</v>
      </c>
      <c r="O28" s="33">
        <f t="shared" ref="O28" si="14">O27+N28</f>
        <v>0</v>
      </c>
      <c r="P28" s="33">
        <f t="shared" ref="P28" si="15">P27+O28</f>
        <v>0</v>
      </c>
      <c r="Q28" s="57">
        <f>P28</f>
        <v>0</v>
      </c>
    </row>
    <row r="29" spans="1:17" ht="29" x14ac:dyDescent="0.35">
      <c r="A29" s="146" t="s">
        <v>31</v>
      </c>
      <c r="B29" s="33">
        <f>B26-B28</f>
        <v>0</v>
      </c>
      <c r="C29" s="33">
        <f>C26-C28</f>
        <v>0</v>
      </c>
      <c r="D29" s="33">
        <f>D26-D28</f>
        <v>0</v>
      </c>
      <c r="E29" s="33">
        <f t="shared" ref="E29:P29" si="16">E26-E28</f>
        <v>0</v>
      </c>
      <c r="F29" s="33">
        <f t="shared" si="16"/>
        <v>0</v>
      </c>
      <c r="G29" s="33">
        <f t="shared" si="16"/>
        <v>0</v>
      </c>
      <c r="H29" s="33">
        <f t="shared" si="16"/>
        <v>0</v>
      </c>
      <c r="I29" s="33">
        <f t="shared" si="16"/>
        <v>0</v>
      </c>
      <c r="J29" s="33">
        <f>J26-J28</f>
        <v>0</v>
      </c>
      <c r="K29" s="33">
        <f>K26-K28</f>
        <v>0</v>
      </c>
      <c r="L29" s="33">
        <f>L26-L28</f>
        <v>0</v>
      </c>
      <c r="M29" s="33">
        <f t="shared" si="16"/>
        <v>0</v>
      </c>
      <c r="N29" s="33">
        <f t="shared" si="16"/>
        <v>0</v>
      </c>
      <c r="O29" s="33">
        <f t="shared" si="16"/>
        <v>0</v>
      </c>
      <c r="P29" s="33">
        <f t="shared" si="16"/>
        <v>0</v>
      </c>
      <c r="Q29" s="57">
        <f>P29</f>
        <v>0</v>
      </c>
    </row>
    <row r="30" spans="1:17" s="3" customFormat="1" ht="15" thickBot="1" x14ac:dyDescent="0.4">
      <c r="A30" s="134" t="s">
        <v>111</v>
      </c>
      <c r="B30" s="147">
        <f ca="1">B23+B25</f>
        <v>0</v>
      </c>
      <c r="C30" s="147">
        <f t="shared" ref="C30:J30" ca="1" si="17">C23+C25</f>
        <v>0</v>
      </c>
      <c r="D30" s="147">
        <f t="shared" ca="1" si="17"/>
        <v>0</v>
      </c>
      <c r="E30" s="147">
        <f t="shared" ca="1" si="17"/>
        <v>0</v>
      </c>
      <c r="F30" s="147">
        <f t="shared" ca="1" si="17"/>
        <v>0</v>
      </c>
      <c r="G30" s="147">
        <f t="shared" ca="1" si="17"/>
        <v>0</v>
      </c>
      <c r="H30" s="147">
        <f t="shared" ca="1" si="17"/>
        <v>0</v>
      </c>
      <c r="I30" s="147">
        <f t="shared" ca="1" si="17"/>
        <v>0</v>
      </c>
      <c r="J30" s="147">
        <f t="shared" ca="1" si="17"/>
        <v>0</v>
      </c>
      <c r="K30" s="34"/>
      <c r="L30" s="34"/>
      <c r="M30" s="34"/>
      <c r="N30" s="34"/>
      <c r="O30" s="34"/>
      <c r="P30" s="34"/>
      <c r="Q30" s="58"/>
    </row>
    <row r="31" spans="1:17" ht="15" thickBot="1" x14ac:dyDescent="0.4">
      <c r="A31" s="19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8"/>
    </row>
    <row r="32" spans="1:17" x14ac:dyDescent="0.35">
      <c r="A32" s="25" t="s">
        <v>36</v>
      </c>
      <c r="B32" s="23">
        <f t="shared" ref="B32:P32" ca="1" si="18">B33+B48</f>
        <v>0</v>
      </c>
      <c r="C32" s="23">
        <f t="shared" ca="1" si="18"/>
        <v>0</v>
      </c>
      <c r="D32" s="23">
        <f t="shared" ca="1" si="18"/>
        <v>0</v>
      </c>
      <c r="E32" s="23">
        <f t="shared" ca="1" si="18"/>
        <v>0</v>
      </c>
      <c r="F32" s="23">
        <f t="shared" ca="1" si="18"/>
        <v>0</v>
      </c>
      <c r="G32" s="23">
        <f t="shared" ca="1" si="18"/>
        <v>0</v>
      </c>
      <c r="H32" s="23">
        <f t="shared" ca="1" si="18"/>
        <v>0</v>
      </c>
      <c r="I32" s="23">
        <f t="shared" ca="1" si="18"/>
        <v>0</v>
      </c>
      <c r="J32" s="23">
        <f t="shared" ca="1" si="18"/>
        <v>0</v>
      </c>
      <c r="K32" s="23">
        <f t="shared" ca="1" si="18"/>
        <v>0</v>
      </c>
      <c r="L32" s="23">
        <f t="shared" ca="1" si="18"/>
        <v>0</v>
      </c>
      <c r="M32" s="23">
        <f t="shared" ca="1" si="18"/>
        <v>0</v>
      </c>
      <c r="N32" s="23">
        <f t="shared" ca="1" si="18"/>
        <v>0</v>
      </c>
      <c r="O32" s="23">
        <f t="shared" ca="1" si="18"/>
        <v>0</v>
      </c>
      <c r="P32" s="23">
        <f t="shared" ca="1" si="18"/>
        <v>0</v>
      </c>
      <c r="Q32" s="61">
        <f ca="1">SUM(B32:P32)</f>
        <v>0</v>
      </c>
    </row>
    <row r="33" spans="1:17" x14ac:dyDescent="0.35">
      <c r="A33" s="14" t="s">
        <v>37</v>
      </c>
      <c r="B33" s="16">
        <f ca="1">SUM(B34:B35)</f>
        <v>0</v>
      </c>
      <c r="C33" s="16">
        <f ca="1">SUM(C34:C35)</f>
        <v>0</v>
      </c>
      <c r="D33" s="16">
        <f ca="1">SUM(D34:D35)</f>
        <v>0</v>
      </c>
      <c r="E33" s="16">
        <f ca="1">SUM(E34:E35)</f>
        <v>0</v>
      </c>
      <c r="F33" s="16">
        <f t="shared" ref="F33:P33" ca="1" si="19">SUM(F34:F35)</f>
        <v>0</v>
      </c>
      <c r="G33" s="16">
        <f t="shared" ca="1" si="19"/>
        <v>0</v>
      </c>
      <c r="H33" s="16">
        <f t="shared" ca="1" si="19"/>
        <v>0</v>
      </c>
      <c r="I33" s="16">
        <f ca="1">SUM(I34:I35)</f>
        <v>0</v>
      </c>
      <c r="J33" s="16">
        <f t="shared" ca="1" si="19"/>
        <v>0</v>
      </c>
      <c r="K33" s="16">
        <f t="shared" ca="1" si="19"/>
        <v>0</v>
      </c>
      <c r="L33" s="16">
        <f t="shared" ca="1" si="19"/>
        <v>0</v>
      </c>
      <c r="M33" s="16">
        <f t="shared" ca="1" si="19"/>
        <v>0</v>
      </c>
      <c r="N33" s="16">
        <f t="shared" ca="1" si="19"/>
        <v>0</v>
      </c>
      <c r="O33" s="16">
        <f t="shared" ca="1" si="19"/>
        <v>0</v>
      </c>
      <c r="P33" s="16">
        <f t="shared" ca="1" si="19"/>
        <v>0</v>
      </c>
      <c r="Q33" s="62">
        <f ca="1">SUM(B33:P33)</f>
        <v>0</v>
      </c>
    </row>
    <row r="34" spans="1:17" x14ac:dyDescent="0.35">
      <c r="A34" s="12" t="s">
        <v>38</v>
      </c>
      <c r="B34" s="17">
        <f t="shared" ref="B34:P34" si="20">B39/2*$G$2</f>
        <v>0</v>
      </c>
      <c r="C34" s="17">
        <f t="shared" si="20"/>
        <v>0</v>
      </c>
      <c r="D34" s="17">
        <f t="shared" si="20"/>
        <v>0</v>
      </c>
      <c r="E34" s="17">
        <f t="shared" si="20"/>
        <v>0</v>
      </c>
      <c r="F34" s="17">
        <f t="shared" si="20"/>
        <v>0</v>
      </c>
      <c r="G34" s="17">
        <f t="shared" si="20"/>
        <v>0</v>
      </c>
      <c r="H34" s="17">
        <f t="shared" si="20"/>
        <v>0</v>
      </c>
      <c r="I34" s="17">
        <f t="shared" si="20"/>
        <v>0</v>
      </c>
      <c r="J34" s="17">
        <f t="shared" si="20"/>
        <v>0</v>
      </c>
      <c r="K34" s="17">
        <f t="shared" si="20"/>
        <v>0</v>
      </c>
      <c r="L34" s="17">
        <f t="shared" si="20"/>
        <v>0</v>
      </c>
      <c r="M34" s="17">
        <f t="shared" si="20"/>
        <v>0</v>
      </c>
      <c r="N34" s="17">
        <f t="shared" si="20"/>
        <v>0</v>
      </c>
      <c r="O34" s="17">
        <f t="shared" si="20"/>
        <v>0</v>
      </c>
      <c r="P34" s="17">
        <f t="shared" si="20"/>
        <v>0</v>
      </c>
      <c r="Q34" s="63">
        <f>SUM(B34:P34)</f>
        <v>0</v>
      </c>
    </row>
    <row r="35" spans="1:17" x14ac:dyDescent="0.35">
      <c r="A35" s="12" t="s">
        <v>39</v>
      </c>
      <c r="B35" s="43">
        <f ca="1">$G$7*B41/2*B29/2</f>
        <v>0</v>
      </c>
      <c r="C35" s="43">
        <f t="shared" ref="C35:P35" ca="1" si="21">$G$7*C41/2*((B29+C29)/2)</f>
        <v>0</v>
      </c>
      <c r="D35" s="43">
        <f t="shared" ca="1" si="21"/>
        <v>0</v>
      </c>
      <c r="E35" s="43">
        <f t="shared" ca="1" si="21"/>
        <v>0</v>
      </c>
      <c r="F35" s="43">
        <f t="shared" ca="1" si="21"/>
        <v>0</v>
      </c>
      <c r="G35" s="43">
        <f t="shared" ca="1" si="21"/>
        <v>0</v>
      </c>
      <c r="H35" s="43">
        <f t="shared" ca="1" si="21"/>
        <v>0</v>
      </c>
      <c r="I35" s="43">
        <f t="shared" ca="1" si="21"/>
        <v>0</v>
      </c>
      <c r="J35" s="43">
        <f t="shared" ca="1" si="21"/>
        <v>0</v>
      </c>
      <c r="K35" s="43">
        <f ca="1">$G$7*K41/2*((#REF!+K29)/2)</f>
        <v>0</v>
      </c>
      <c r="L35" s="43">
        <f t="shared" ca="1" si="21"/>
        <v>0</v>
      </c>
      <c r="M35" s="43">
        <f t="shared" ca="1" si="21"/>
        <v>0</v>
      </c>
      <c r="N35" s="43">
        <f t="shared" ca="1" si="21"/>
        <v>0</v>
      </c>
      <c r="O35" s="43">
        <f t="shared" ca="1" si="21"/>
        <v>0</v>
      </c>
      <c r="P35" s="43">
        <f t="shared" ca="1" si="21"/>
        <v>0</v>
      </c>
      <c r="Q35" s="64">
        <f ca="1">SUM(B35:P35)</f>
        <v>0</v>
      </c>
    </row>
    <row r="36" spans="1:17" outlineLevel="1" x14ac:dyDescent="0.35">
      <c r="A36" s="46" t="s">
        <v>40</v>
      </c>
      <c r="B36" s="44">
        <f>C41*B29</f>
        <v>0</v>
      </c>
      <c r="C36" s="44">
        <f>C41*((B29+C29)/2)</f>
        <v>0</v>
      </c>
      <c r="D36" s="44">
        <f t="shared" ref="D36:J36" si="22">D41*((C29+D29)/2)</f>
        <v>0</v>
      </c>
      <c r="E36" s="44">
        <f>E41*((D29+E29)/2)</f>
        <v>0</v>
      </c>
      <c r="F36" s="44">
        <f t="shared" si="22"/>
        <v>0</v>
      </c>
      <c r="G36" s="44">
        <f t="shared" si="22"/>
        <v>0</v>
      </c>
      <c r="H36" s="44">
        <f t="shared" si="22"/>
        <v>0</v>
      </c>
      <c r="I36" s="44">
        <f>I41*((H29+I29)/2)</f>
        <v>0</v>
      </c>
      <c r="J36" s="44">
        <f t="shared" si="22"/>
        <v>0</v>
      </c>
      <c r="K36" s="44">
        <f t="shared" ref="K36" si="23">K41*((J29+K29)/2)</f>
        <v>0</v>
      </c>
      <c r="L36" s="44">
        <f t="shared" ref="L36" si="24">L41*((K29+L29)/2)</f>
        <v>0</v>
      </c>
      <c r="M36" s="44">
        <f t="shared" ref="M36" si="25">M41*((L29+M29)/2)</f>
        <v>0</v>
      </c>
      <c r="N36" s="44">
        <f t="shared" ref="N36" si="26">N41*((M29+N29)/2)</f>
        <v>0</v>
      </c>
      <c r="O36" s="44">
        <f t="shared" ref="O36" si="27">O41*((N29+O29)/2)</f>
        <v>0</v>
      </c>
      <c r="P36" s="44">
        <f t="shared" ref="P36" si="28">P41*((O29+P29)/2)</f>
        <v>0</v>
      </c>
      <c r="Q36" s="60"/>
    </row>
    <row r="37" spans="1:17" ht="29" x14ac:dyDescent="0.35">
      <c r="A37" s="130" t="s">
        <v>41</v>
      </c>
      <c r="B37" s="154" t="e">
        <f ca="1">SUM(B33:C33)/$G$2</f>
        <v>#DIV/0!</v>
      </c>
      <c r="C37" s="155"/>
      <c r="D37" s="154" t="e">
        <f ca="1">SUM(D33:E33)/$G$2</f>
        <v>#DIV/0!</v>
      </c>
      <c r="E37" s="155"/>
      <c r="F37" s="154" t="e">
        <f ca="1">SUM(F33:G33)/$G$2</f>
        <v>#DIV/0!</v>
      </c>
      <c r="G37" s="155"/>
      <c r="H37" s="154" t="e">
        <f ca="1">SUM(H33:I33)/$G$2</f>
        <v>#DIV/0!</v>
      </c>
      <c r="I37" s="155"/>
      <c r="J37" s="142" t="e">
        <f ca="1">SUM(J33:J33)/$G$2</f>
        <v>#DIV/0!</v>
      </c>
      <c r="K37" s="154" t="e">
        <f ca="1">SUM(K33:L33)/$G$2</f>
        <v>#DIV/0!</v>
      </c>
      <c r="L37" s="155"/>
      <c r="M37" s="154" t="e">
        <f ca="1">SUM(M33:N33)/$G$2</f>
        <v>#DIV/0!</v>
      </c>
      <c r="N37" s="155"/>
      <c r="O37" s="154" t="e">
        <f ca="1">SUM(O33:P33)/$G$2</f>
        <v>#DIV/0!</v>
      </c>
      <c r="P37" s="155"/>
      <c r="Q37" s="60"/>
    </row>
    <row r="38" spans="1:17" ht="15" customHeight="1" x14ac:dyDescent="0.35">
      <c r="A38" s="163" t="s">
        <v>42</v>
      </c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60"/>
    </row>
    <row r="39" spans="1:17" x14ac:dyDescent="0.35">
      <c r="A39" s="70" t="s">
        <v>32</v>
      </c>
      <c r="B39" s="78"/>
      <c r="C39" s="78"/>
      <c r="D39" s="78"/>
      <c r="E39" s="78"/>
      <c r="F39" s="78"/>
      <c r="G39" s="78"/>
      <c r="H39" s="78"/>
      <c r="I39" s="78"/>
      <c r="J39" s="78"/>
      <c r="K39" s="20"/>
      <c r="L39" s="20"/>
      <c r="M39" s="20"/>
      <c r="N39" s="20"/>
      <c r="O39" s="20"/>
      <c r="P39" s="20"/>
      <c r="Q39" s="60"/>
    </row>
    <row r="40" spans="1:17" s="69" customFormat="1" x14ac:dyDescent="0.35">
      <c r="A40" s="66" t="s">
        <v>33</v>
      </c>
      <c r="B40" s="135">
        <v>2.5000000000000001E-2</v>
      </c>
      <c r="C40" s="135">
        <v>2.5000000000000001E-2</v>
      </c>
      <c r="D40" s="135">
        <v>2.3E-2</v>
      </c>
      <c r="E40" s="135">
        <v>0.02</v>
      </c>
      <c r="F40" s="135">
        <v>0.02</v>
      </c>
      <c r="G40" s="135">
        <v>1.7000000000000001E-2</v>
      </c>
      <c r="H40" s="135">
        <v>1.4999999999999999E-2</v>
      </c>
      <c r="I40" s="135">
        <v>1.4999999999999999E-2</v>
      </c>
      <c r="J40" s="135">
        <v>0</v>
      </c>
      <c r="K40" s="135"/>
      <c r="L40" s="135"/>
      <c r="M40" s="136"/>
      <c r="N40" s="136"/>
      <c r="O40" s="136"/>
      <c r="P40" s="136"/>
      <c r="Q40" s="68"/>
    </row>
    <row r="41" spans="1:17" s="72" customFormat="1" x14ac:dyDescent="0.35">
      <c r="A41" s="70" t="s">
        <v>34</v>
      </c>
      <c r="B41" s="67"/>
      <c r="C41" s="67"/>
      <c r="D41" s="76"/>
      <c r="E41" s="76"/>
      <c r="F41" s="76"/>
      <c r="G41" s="76"/>
      <c r="H41" s="76"/>
      <c r="I41" s="76"/>
      <c r="J41" s="76"/>
      <c r="K41" s="76"/>
      <c r="L41" s="76"/>
      <c r="M41" s="78"/>
      <c r="N41" s="78"/>
      <c r="O41" s="78"/>
      <c r="P41" s="78"/>
      <c r="Q41" s="71"/>
    </row>
    <row r="42" spans="1:17" s="69" customFormat="1" x14ac:dyDescent="0.35">
      <c r="A42" s="66" t="s">
        <v>35</v>
      </c>
      <c r="B42" s="135">
        <v>2.5000000000000001E-2</v>
      </c>
      <c r="C42" s="135">
        <v>2.5000000000000001E-2</v>
      </c>
      <c r="D42" s="135">
        <v>2.5000000000000001E-2</v>
      </c>
      <c r="E42" s="135">
        <v>2.5000000000000001E-2</v>
      </c>
      <c r="F42" s="135">
        <v>2.5000000000000001E-2</v>
      </c>
      <c r="G42" s="135">
        <v>2.5000000000000001E-2</v>
      </c>
      <c r="H42" s="135">
        <v>2.5000000000000001E-2</v>
      </c>
      <c r="I42" s="135">
        <v>2.5000000000000001E-2</v>
      </c>
      <c r="J42" s="135">
        <v>2.5000000000000001E-2</v>
      </c>
      <c r="K42" s="135">
        <v>1.4999999999999999E-2</v>
      </c>
      <c r="L42" s="135">
        <v>1.4999999999999999E-2</v>
      </c>
      <c r="M42" s="135">
        <v>1.4999999999999999E-2</v>
      </c>
      <c r="N42" s="135">
        <v>1.4999999999999999E-2</v>
      </c>
      <c r="O42" s="135">
        <v>1.4999999999999999E-2</v>
      </c>
      <c r="P42" s="135">
        <v>1.4999999999999999E-2</v>
      </c>
      <c r="Q42" s="68"/>
    </row>
    <row r="43" spans="1:17" s="69" customFormat="1" x14ac:dyDescent="0.35">
      <c r="A43" s="66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68"/>
    </row>
    <row r="44" spans="1:17" s="69" customFormat="1" x14ac:dyDescent="0.35">
      <c r="A44" s="66" t="s">
        <v>108</v>
      </c>
      <c r="B44" s="135" t="e">
        <f ca="1">B45/B46</f>
        <v>#DIV/0!</v>
      </c>
      <c r="C44" s="135" t="e">
        <f t="shared" ref="C44:J44" ca="1" si="29">C45/C46</f>
        <v>#DIV/0!</v>
      </c>
      <c r="D44" s="135" t="e">
        <f t="shared" ca="1" si="29"/>
        <v>#DIV/0!</v>
      </c>
      <c r="E44" s="135" t="e">
        <f t="shared" ca="1" si="29"/>
        <v>#DIV/0!</v>
      </c>
      <c r="F44" s="135" t="e">
        <f t="shared" ca="1" si="29"/>
        <v>#DIV/0!</v>
      </c>
      <c r="G44" s="135" t="e">
        <f t="shared" ca="1" si="29"/>
        <v>#DIV/0!</v>
      </c>
      <c r="H44" s="135" t="e">
        <f t="shared" ca="1" si="29"/>
        <v>#DIV/0!</v>
      </c>
      <c r="I44" s="135" t="e">
        <f t="shared" ca="1" si="29"/>
        <v>#DIV/0!</v>
      </c>
      <c r="J44" s="135" t="e">
        <f t="shared" ca="1" si="29"/>
        <v>#DIV/0!</v>
      </c>
      <c r="K44" s="135"/>
      <c r="L44" s="135"/>
      <c r="M44" s="135"/>
      <c r="N44" s="135"/>
      <c r="O44" s="135"/>
      <c r="P44" s="135"/>
      <c r="Q44" s="68"/>
    </row>
    <row r="45" spans="1:17" s="69" customFormat="1" x14ac:dyDescent="0.35">
      <c r="A45" s="70" t="s">
        <v>109</v>
      </c>
      <c r="B45" s="17">
        <f ca="1">B33</f>
        <v>0</v>
      </c>
      <c r="C45" s="17">
        <f ca="1">B45+C33</f>
        <v>0</v>
      </c>
      <c r="D45" s="17">
        <f t="shared" ref="D45:J45" ca="1" si="30">C45+D33</f>
        <v>0</v>
      </c>
      <c r="E45" s="17">
        <f t="shared" ca="1" si="30"/>
        <v>0</v>
      </c>
      <c r="F45" s="17">
        <f t="shared" ca="1" si="30"/>
        <v>0</v>
      </c>
      <c r="G45" s="17">
        <f t="shared" ca="1" si="30"/>
        <v>0</v>
      </c>
      <c r="H45" s="17">
        <f t="shared" ca="1" si="30"/>
        <v>0</v>
      </c>
      <c r="I45" s="17">
        <f t="shared" ca="1" si="30"/>
        <v>0</v>
      </c>
      <c r="J45" s="17">
        <f t="shared" ca="1" si="30"/>
        <v>0</v>
      </c>
      <c r="K45" s="135"/>
      <c r="L45" s="135"/>
      <c r="M45" s="135"/>
      <c r="N45" s="135"/>
      <c r="O45" s="135"/>
      <c r="P45" s="135"/>
      <c r="Q45" s="68"/>
    </row>
    <row r="46" spans="1:17" s="69" customFormat="1" x14ac:dyDescent="0.35">
      <c r="A46" s="70" t="s">
        <v>110</v>
      </c>
      <c r="B46" s="17">
        <f ca="1">B30+B45</f>
        <v>0</v>
      </c>
      <c r="C46" s="17">
        <f t="shared" ref="C46:J46" ca="1" si="31">C29+C45</f>
        <v>0</v>
      </c>
      <c r="D46" s="17">
        <f t="shared" ca="1" si="31"/>
        <v>0</v>
      </c>
      <c r="E46" s="17">
        <f t="shared" ca="1" si="31"/>
        <v>0</v>
      </c>
      <c r="F46" s="17">
        <f t="shared" ca="1" si="31"/>
        <v>0</v>
      </c>
      <c r="G46" s="17">
        <f t="shared" ca="1" si="31"/>
        <v>0</v>
      </c>
      <c r="H46" s="17">
        <f t="shared" ca="1" si="31"/>
        <v>0</v>
      </c>
      <c r="I46" s="17">
        <f t="shared" ca="1" si="31"/>
        <v>0</v>
      </c>
      <c r="J46" s="17">
        <f t="shared" ca="1" si="31"/>
        <v>0</v>
      </c>
      <c r="K46" s="135"/>
      <c r="L46" s="135"/>
      <c r="M46" s="135"/>
      <c r="N46" s="135"/>
      <c r="O46" s="135"/>
      <c r="P46" s="135"/>
      <c r="Q46" s="68"/>
    </row>
    <row r="47" spans="1:17" s="69" customFormat="1" x14ac:dyDescent="0.35">
      <c r="A47" s="66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68"/>
    </row>
    <row r="48" spans="1:17" s="48" customFormat="1" ht="15" thickBot="1" x14ac:dyDescent="0.4">
      <c r="A48" s="45" t="s">
        <v>43</v>
      </c>
      <c r="B48" s="79">
        <v>0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>
        <v>0</v>
      </c>
      <c r="I48" s="79">
        <v>0</v>
      </c>
      <c r="J48" s="79">
        <v>0</v>
      </c>
      <c r="K48" s="79">
        <v>0</v>
      </c>
      <c r="L48" s="79">
        <v>0</v>
      </c>
      <c r="M48" s="79">
        <v>0</v>
      </c>
      <c r="N48" s="79">
        <v>0</v>
      </c>
      <c r="O48" s="79">
        <v>0</v>
      </c>
      <c r="P48" s="79">
        <v>0</v>
      </c>
      <c r="Q48" s="65">
        <f>SUM(B48:P48)</f>
        <v>0</v>
      </c>
    </row>
    <row r="49" spans="1:17" outlineLevel="1" x14ac:dyDescent="0.35">
      <c r="A49" s="105" t="s">
        <v>45</v>
      </c>
      <c r="B49" s="106">
        <f t="shared" ref="B49:P49" ca="1" si="32">B23</f>
        <v>0</v>
      </c>
      <c r="C49" s="106">
        <f t="shared" ca="1" si="32"/>
        <v>0</v>
      </c>
      <c r="D49" s="106">
        <f t="shared" ca="1" si="32"/>
        <v>0</v>
      </c>
      <c r="E49" s="106">
        <f t="shared" ca="1" si="32"/>
        <v>0</v>
      </c>
      <c r="F49" s="106">
        <f t="shared" ca="1" si="32"/>
        <v>0</v>
      </c>
      <c r="G49" s="106">
        <f t="shared" ca="1" si="32"/>
        <v>0</v>
      </c>
      <c r="H49" s="106">
        <f t="shared" ca="1" si="32"/>
        <v>0</v>
      </c>
      <c r="I49" s="106">
        <f t="shared" ca="1" si="32"/>
        <v>0</v>
      </c>
      <c r="J49" s="106">
        <f t="shared" ca="1" si="32"/>
        <v>0</v>
      </c>
      <c r="K49" s="106">
        <f t="shared" ca="1" si="32"/>
        <v>0</v>
      </c>
      <c r="L49" s="106">
        <f t="shared" ca="1" si="32"/>
        <v>0</v>
      </c>
      <c r="M49" s="106">
        <f t="shared" ca="1" si="32"/>
        <v>0</v>
      </c>
      <c r="N49" s="106">
        <f t="shared" ca="1" si="32"/>
        <v>0</v>
      </c>
      <c r="O49" s="106">
        <f t="shared" ca="1" si="32"/>
        <v>0</v>
      </c>
      <c r="P49" s="106">
        <f t="shared" ca="1" si="32"/>
        <v>0</v>
      </c>
      <c r="Q49" s="107">
        <f ca="1">SUM(B49:P49)</f>
        <v>0</v>
      </c>
    </row>
    <row r="50" spans="1:17" ht="15" outlineLevel="1" thickBot="1" x14ac:dyDescent="0.4">
      <c r="A50" s="156" t="s">
        <v>44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08" t="e">
        <f ca="1">Q48/(Q49+Q48)</f>
        <v>#DIV/0!</v>
      </c>
    </row>
    <row r="51" spans="1:17" ht="15" thickBot="1" x14ac:dyDescent="0.4">
      <c r="A51" s="15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x14ac:dyDescent="0.35">
      <c r="A52" s="25" t="s">
        <v>64</v>
      </c>
      <c r="B52" s="23">
        <f>SUM(B53,B58,B60:B63,B67:B69)</f>
        <v>0</v>
      </c>
      <c r="C52" s="23">
        <f t="shared" ref="C52:P52" si="33">SUM(C53,C58,C60:C63,C67:C69)</f>
        <v>0</v>
      </c>
      <c r="D52" s="23">
        <f t="shared" si="33"/>
        <v>0</v>
      </c>
      <c r="E52" s="23">
        <f t="shared" si="33"/>
        <v>0</v>
      </c>
      <c r="F52" s="23">
        <f t="shared" si="33"/>
        <v>0</v>
      </c>
      <c r="G52" s="23">
        <f t="shared" si="33"/>
        <v>0</v>
      </c>
      <c r="H52" s="23">
        <f t="shared" si="33"/>
        <v>0</v>
      </c>
      <c r="I52" s="23">
        <f t="shared" si="33"/>
        <v>0</v>
      </c>
      <c r="J52" s="23">
        <f t="shared" si="33"/>
        <v>0</v>
      </c>
      <c r="K52" s="23">
        <f t="shared" si="33"/>
        <v>0</v>
      </c>
      <c r="L52" s="23">
        <f t="shared" si="33"/>
        <v>0</v>
      </c>
      <c r="M52" s="23">
        <f t="shared" si="33"/>
        <v>0</v>
      </c>
      <c r="N52" s="23">
        <f t="shared" si="33"/>
        <v>0</v>
      </c>
      <c r="O52" s="23">
        <f t="shared" si="33"/>
        <v>0</v>
      </c>
      <c r="P52" s="24">
        <f t="shared" si="33"/>
        <v>0</v>
      </c>
      <c r="Q52" s="52">
        <f t="shared" ref="Q52:Q69" si="34">SUM(B52:P52)</f>
        <v>0</v>
      </c>
    </row>
    <row r="53" spans="1:17" x14ac:dyDescent="0.35">
      <c r="A53" s="28" t="s">
        <v>46</v>
      </c>
      <c r="B53" s="21">
        <f>SUM(B54:B57)</f>
        <v>0</v>
      </c>
      <c r="C53" s="21">
        <f>SUM(C54:C57)</f>
        <v>0</v>
      </c>
      <c r="D53" s="21">
        <f>SUM(D54:D57)</f>
        <v>0</v>
      </c>
      <c r="E53" s="21">
        <f>SUM(E54:E57)</f>
        <v>0</v>
      </c>
      <c r="F53" s="21">
        <f t="shared" ref="F53:P53" si="35">SUM(F54:F57)</f>
        <v>0</v>
      </c>
      <c r="G53" s="21">
        <f t="shared" si="35"/>
        <v>0</v>
      </c>
      <c r="H53" s="21">
        <f t="shared" si="35"/>
        <v>0</v>
      </c>
      <c r="I53" s="21">
        <f>SUM(I54:I57)</f>
        <v>0</v>
      </c>
      <c r="J53" s="21">
        <f t="shared" si="35"/>
        <v>0</v>
      </c>
      <c r="K53" s="21">
        <f t="shared" si="35"/>
        <v>0</v>
      </c>
      <c r="L53" s="21">
        <f t="shared" si="35"/>
        <v>0</v>
      </c>
      <c r="M53" s="21">
        <f t="shared" si="35"/>
        <v>0</v>
      </c>
      <c r="N53" s="21">
        <f t="shared" si="35"/>
        <v>0</v>
      </c>
      <c r="O53" s="21">
        <f t="shared" si="35"/>
        <v>0</v>
      </c>
      <c r="P53" s="27">
        <f t="shared" si="35"/>
        <v>0</v>
      </c>
      <c r="Q53" s="53">
        <f t="shared" si="34"/>
        <v>0</v>
      </c>
    </row>
    <row r="54" spans="1:17" x14ac:dyDescent="0.35">
      <c r="A54" s="28" t="s">
        <v>47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80"/>
      <c r="Q54" s="53">
        <f t="shared" si="34"/>
        <v>0</v>
      </c>
    </row>
    <row r="55" spans="1:17" x14ac:dyDescent="0.35">
      <c r="A55" s="28" t="s">
        <v>48</v>
      </c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80"/>
      <c r="Q55" s="53">
        <f t="shared" si="34"/>
        <v>0</v>
      </c>
    </row>
    <row r="56" spans="1:17" x14ac:dyDescent="0.35">
      <c r="A56" s="28" t="s">
        <v>49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80"/>
      <c r="Q56" s="53">
        <f t="shared" si="34"/>
        <v>0</v>
      </c>
    </row>
    <row r="57" spans="1:17" x14ac:dyDescent="0.35">
      <c r="A57" s="28" t="s">
        <v>50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80"/>
      <c r="Q57" s="53">
        <f t="shared" si="34"/>
        <v>0</v>
      </c>
    </row>
    <row r="58" spans="1:17" x14ac:dyDescent="0.35">
      <c r="A58" s="109" t="s">
        <v>67</v>
      </c>
      <c r="B58" s="110">
        <f t="shared" ref="B58:P58" si="36">B59/2</f>
        <v>0</v>
      </c>
      <c r="C58" s="110">
        <f t="shared" si="36"/>
        <v>0</v>
      </c>
      <c r="D58" s="110">
        <f t="shared" si="36"/>
        <v>0</v>
      </c>
      <c r="E58" s="110">
        <f t="shared" si="36"/>
        <v>0</v>
      </c>
      <c r="F58" s="110">
        <f t="shared" si="36"/>
        <v>0</v>
      </c>
      <c r="G58" s="110">
        <f t="shared" si="36"/>
        <v>0</v>
      </c>
      <c r="H58" s="110">
        <f t="shared" si="36"/>
        <v>0</v>
      </c>
      <c r="I58" s="110">
        <f t="shared" si="36"/>
        <v>0</v>
      </c>
      <c r="J58" s="110">
        <f t="shared" si="36"/>
        <v>0</v>
      </c>
      <c r="K58" s="110">
        <f t="shared" si="36"/>
        <v>0</v>
      </c>
      <c r="L58" s="110">
        <f t="shared" si="36"/>
        <v>0</v>
      </c>
      <c r="M58" s="110">
        <f t="shared" si="36"/>
        <v>0</v>
      </c>
      <c r="N58" s="110">
        <f t="shared" si="36"/>
        <v>0</v>
      </c>
      <c r="O58" s="110">
        <f t="shared" si="36"/>
        <v>0</v>
      </c>
      <c r="P58" s="111">
        <f t="shared" si="36"/>
        <v>0</v>
      </c>
      <c r="Q58" s="112">
        <f t="shared" si="34"/>
        <v>0</v>
      </c>
    </row>
    <row r="59" spans="1:17" x14ac:dyDescent="0.35">
      <c r="A59" s="28" t="s">
        <v>51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80"/>
      <c r="Q59" s="53">
        <f t="shared" si="34"/>
        <v>0</v>
      </c>
    </row>
    <row r="60" spans="1:17" x14ac:dyDescent="0.35">
      <c r="A60" s="109" t="s">
        <v>52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80"/>
      <c r="Q60" s="53">
        <f t="shared" si="34"/>
        <v>0</v>
      </c>
    </row>
    <row r="61" spans="1:17" x14ac:dyDescent="0.35">
      <c r="A61" s="109" t="s">
        <v>53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80"/>
      <c r="Q61" s="53">
        <f t="shared" si="34"/>
        <v>0</v>
      </c>
    </row>
    <row r="62" spans="1:17" x14ac:dyDescent="0.35">
      <c r="A62" s="109" t="s">
        <v>54</v>
      </c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80"/>
      <c r="Q62" s="53">
        <f t="shared" si="34"/>
        <v>0</v>
      </c>
    </row>
    <row r="63" spans="1:17" x14ac:dyDescent="0.35">
      <c r="A63" s="109" t="s">
        <v>55</v>
      </c>
      <c r="B63" s="21">
        <f>SUM(B64:B66)</f>
        <v>0</v>
      </c>
      <c r="C63" s="21">
        <f t="shared" ref="C63:P63" si="37">SUM(C64:C66)</f>
        <v>0</v>
      </c>
      <c r="D63" s="21">
        <f t="shared" si="37"/>
        <v>0</v>
      </c>
      <c r="E63" s="21">
        <f t="shared" si="37"/>
        <v>0</v>
      </c>
      <c r="F63" s="21">
        <f t="shared" si="37"/>
        <v>0</v>
      </c>
      <c r="G63" s="21">
        <f t="shared" si="37"/>
        <v>0</v>
      </c>
      <c r="H63" s="21">
        <f t="shared" si="37"/>
        <v>0</v>
      </c>
      <c r="I63" s="21">
        <f t="shared" si="37"/>
        <v>0</v>
      </c>
      <c r="J63" s="21">
        <f t="shared" si="37"/>
        <v>0</v>
      </c>
      <c r="K63" s="21">
        <f t="shared" si="37"/>
        <v>0</v>
      </c>
      <c r="L63" s="21">
        <f t="shared" si="37"/>
        <v>0</v>
      </c>
      <c r="M63" s="21">
        <f t="shared" si="37"/>
        <v>0</v>
      </c>
      <c r="N63" s="21">
        <f t="shared" si="37"/>
        <v>0</v>
      </c>
      <c r="O63" s="21">
        <f t="shared" si="37"/>
        <v>0</v>
      </c>
      <c r="P63" s="27">
        <f t="shared" si="37"/>
        <v>0</v>
      </c>
      <c r="Q63" s="53">
        <f t="shared" si="34"/>
        <v>0</v>
      </c>
    </row>
    <row r="64" spans="1:17" x14ac:dyDescent="0.35">
      <c r="A64" s="28" t="s">
        <v>56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80"/>
      <c r="Q64" s="53">
        <f t="shared" si="34"/>
        <v>0</v>
      </c>
    </row>
    <row r="65" spans="1:17" x14ac:dyDescent="0.35">
      <c r="A65" s="28" t="s">
        <v>57</v>
      </c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80"/>
      <c r="Q65" s="53">
        <f t="shared" si="34"/>
        <v>0</v>
      </c>
    </row>
    <row r="66" spans="1:17" x14ac:dyDescent="0.35">
      <c r="A66" s="28" t="s">
        <v>58</v>
      </c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80"/>
      <c r="Q66" s="53">
        <f t="shared" si="34"/>
        <v>0</v>
      </c>
    </row>
    <row r="67" spans="1:17" x14ac:dyDescent="0.35">
      <c r="A67" s="109" t="s">
        <v>59</v>
      </c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80"/>
      <c r="Q67" s="53">
        <f t="shared" si="34"/>
        <v>0</v>
      </c>
    </row>
    <row r="68" spans="1:17" x14ac:dyDescent="0.35">
      <c r="A68" s="109" t="s">
        <v>60</v>
      </c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80"/>
      <c r="Q68" s="53">
        <f t="shared" si="34"/>
        <v>0</v>
      </c>
    </row>
    <row r="69" spans="1:17" x14ac:dyDescent="0.35">
      <c r="A69" s="109" t="s">
        <v>61</v>
      </c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80"/>
      <c r="Q69" s="53">
        <f t="shared" si="34"/>
        <v>0</v>
      </c>
    </row>
    <row r="70" spans="1:17" x14ac:dyDescent="0.35">
      <c r="A70" s="148" t="s">
        <v>62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50"/>
      <c r="Q70" s="54" t="e">
        <f>Q52/$G$6</f>
        <v>#DIV/0!</v>
      </c>
    </row>
    <row r="71" spans="1:17" ht="15" thickBot="1" x14ac:dyDescent="0.4">
      <c r="A71" s="29" t="s">
        <v>63</v>
      </c>
      <c r="B71" s="30">
        <f t="shared" ref="B71:P71" ca="1" si="38">B32-B52</f>
        <v>0</v>
      </c>
      <c r="C71" s="30">
        <f t="shared" ca="1" si="38"/>
        <v>0</v>
      </c>
      <c r="D71" s="30">
        <f t="shared" ca="1" si="38"/>
        <v>0</v>
      </c>
      <c r="E71" s="30">
        <f t="shared" ca="1" si="38"/>
        <v>0</v>
      </c>
      <c r="F71" s="30">
        <f t="shared" ca="1" si="38"/>
        <v>0</v>
      </c>
      <c r="G71" s="30">
        <f t="shared" ca="1" si="38"/>
        <v>0</v>
      </c>
      <c r="H71" s="30">
        <f t="shared" ca="1" si="38"/>
        <v>0</v>
      </c>
      <c r="I71" s="30">
        <f t="shared" ca="1" si="38"/>
        <v>0</v>
      </c>
      <c r="J71" s="30">
        <f t="shared" ca="1" si="38"/>
        <v>0</v>
      </c>
      <c r="K71" s="30">
        <f t="shared" ca="1" si="38"/>
        <v>0</v>
      </c>
      <c r="L71" s="30">
        <f t="shared" ca="1" si="38"/>
        <v>0</v>
      </c>
      <c r="M71" s="30">
        <f t="shared" ca="1" si="38"/>
        <v>0</v>
      </c>
      <c r="N71" s="30">
        <f t="shared" ca="1" si="38"/>
        <v>0</v>
      </c>
      <c r="O71" s="30">
        <f t="shared" ca="1" si="38"/>
        <v>0</v>
      </c>
      <c r="P71" s="31">
        <f t="shared" ca="1" si="38"/>
        <v>0</v>
      </c>
      <c r="Q71" s="55">
        <f ca="1">SUM(B71:P71)</f>
        <v>0</v>
      </c>
    </row>
    <row r="72" spans="1:17" x14ac:dyDescent="0.35">
      <c r="A72" s="84" t="s">
        <v>112</v>
      </c>
      <c r="B72" s="4"/>
      <c r="C72" s="4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6"/>
    </row>
    <row r="73" spans="1:17" x14ac:dyDescent="0.35">
      <c r="A73" s="84" t="s">
        <v>79</v>
      </c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6"/>
    </row>
    <row r="74" spans="1:17" x14ac:dyDescent="0.35">
      <c r="A74" s="84" t="s">
        <v>65</v>
      </c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6"/>
    </row>
    <row r="75" spans="1:17" x14ac:dyDescent="0.35">
      <c r="A75" s="84" t="s">
        <v>66</v>
      </c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6"/>
    </row>
    <row r="76" spans="1:17" x14ac:dyDescent="0.35"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6"/>
    </row>
    <row r="77" spans="1:17" ht="15" thickBot="1" x14ac:dyDescent="0.4">
      <c r="A77" s="86" t="s">
        <v>69</v>
      </c>
      <c r="B77" s="75" t="s">
        <v>77</v>
      </c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6"/>
    </row>
    <row r="78" spans="1:17" x14ac:dyDescent="0.35">
      <c r="A78" s="88" t="s">
        <v>70</v>
      </c>
      <c r="B78" s="90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2"/>
      <c r="Q78" s="6"/>
    </row>
    <row r="79" spans="1:17" x14ac:dyDescent="0.35">
      <c r="A79" s="89" t="s">
        <v>71</v>
      </c>
      <c r="B79" s="93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80"/>
      <c r="Q79" s="6"/>
    </row>
    <row r="80" spans="1:17" x14ac:dyDescent="0.35">
      <c r="A80" s="89" t="s">
        <v>72</v>
      </c>
      <c r="B80" s="93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80"/>
      <c r="Q80" s="6"/>
    </row>
    <row r="81" spans="1:17" x14ac:dyDescent="0.35">
      <c r="A81" s="89" t="s">
        <v>73</v>
      </c>
      <c r="B81" s="93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80"/>
      <c r="Q81" s="6"/>
    </row>
    <row r="82" spans="1:17" x14ac:dyDescent="0.35">
      <c r="A82" s="89" t="s">
        <v>74</v>
      </c>
      <c r="B82" s="93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80"/>
      <c r="Q82" s="6"/>
    </row>
    <row r="83" spans="1:17" ht="15" thickBot="1" x14ac:dyDescent="0.4">
      <c r="A83" s="13" t="s">
        <v>75</v>
      </c>
      <c r="B83" s="94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6"/>
      <c r="Q83" s="6"/>
    </row>
    <row r="84" spans="1:17" ht="15" thickBot="1" x14ac:dyDescent="0.4">
      <c r="A84" s="87" t="s">
        <v>76</v>
      </c>
      <c r="B84" s="85">
        <f>SUM(B78:B83)</f>
        <v>0</v>
      </c>
      <c r="C84" s="85">
        <f t="shared" ref="C84:P84" si="39">SUM(C78:C83)</f>
        <v>0</v>
      </c>
      <c r="D84" s="85">
        <f t="shared" si="39"/>
        <v>0</v>
      </c>
      <c r="E84" s="85">
        <f t="shared" si="39"/>
        <v>0</v>
      </c>
      <c r="F84" s="85">
        <f t="shared" si="39"/>
        <v>0</v>
      </c>
      <c r="G84" s="85">
        <f t="shared" si="39"/>
        <v>0</v>
      </c>
      <c r="H84" s="85">
        <f t="shared" si="39"/>
        <v>0</v>
      </c>
      <c r="I84" s="85">
        <f t="shared" si="39"/>
        <v>0</v>
      </c>
      <c r="J84" s="85">
        <f t="shared" si="39"/>
        <v>0</v>
      </c>
      <c r="K84" s="85">
        <f t="shared" si="39"/>
        <v>0</v>
      </c>
      <c r="L84" s="85">
        <f t="shared" si="39"/>
        <v>0</v>
      </c>
      <c r="M84" s="85">
        <f t="shared" si="39"/>
        <v>0</v>
      </c>
      <c r="N84" s="85">
        <f t="shared" si="39"/>
        <v>0</v>
      </c>
      <c r="O84" s="85">
        <f t="shared" si="39"/>
        <v>0</v>
      </c>
      <c r="P84" s="104">
        <f t="shared" si="39"/>
        <v>0</v>
      </c>
      <c r="Q84" s="6"/>
    </row>
    <row r="85" spans="1:17" x14ac:dyDescent="0.35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3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17" x14ac:dyDescent="0.3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7" x14ac:dyDescent="0.35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</sheetData>
  <mergeCells count="24">
    <mergeCell ref="A6:A7"/>
    <mergeCell ref="A38:P38"/>
    <mergeCell ref="B37:C37"/>
    <mergeCell ref="D37:E37"/>
    <mergeCell ref="F37:G37"/>
    <mergeCell ref="H37:I37"/>
    <mergeCell ref="Q19:Q20"/>
    <mergeCell ref="K17:P17"/>
    <mergeCell ref="B19:C19"/>
    <mergeCell ref="D19:E19"/>
    <mergeCell ref="F19:G19"/>
    <mergeCell ref="A70:P70"/>
    <mergeCell ref="B16:P16"/>
    <mergeCell ref="B18:I18"/>
    <mergeCell ref="J18:P18"/>
    <mergeCell ref="K37:L37"/>
    <mergeCell ref="M37:N37"/>
    <mergeCell ref="O37:P37"/>
    <mergeCell ref="A50:P50"/>
    <mergeCell ref="B17:J17"/>
    <mergeCell ref="H19:I19"/>
    <mergeCell ref="J19:K19"/>
    <mergeCell ref="L19:M19"/>
    <mergeCell ref="N19:O19"/>
  </mergeCells>
  <conditionalFormatting sqref="B71:P76">
    <cfRule type="cellIs" dxfId="7" priority="13" operator="lessThan">
      <formula>0</formula>
    </cfRule>
  </conditionalFormatting>
  <conditionalFormatting sqref="B37:L37">
    <cfRule type="cellIs" dxfId="6" priority="8" operator="greaterThan">
      <formula>0.025</formula>
    </cfRule>
  </conditionalFormatting>
  <conditionalFormatting sqref="M37:P37">
    <cfRule type="cellIs" dxfId="5" priority="7" operator="greaterThan">
      <formula>0.015</formula>
    </cfRule>
  </conditionalFormatting>
  <conditionalFormatting sqref="P84">
    <cfRule type="cellIs" dxfId="4" priority="6" operator="lessThan">
      <formula>0</formula>
    </cfRule>
  </conditionalFormatting>
  <conditionalFormatting sqref="P84">
    <cfRule type="cellIs" dxfId="3" priority="5" operator="lessThan">
      <formula>0</formula>
    </cfRule>
  </conditionalFormatting>
  <conditionalFormatting sqref="B24:P24">
    <cfRule type="cellIs" dxfId="2" priority="4" operator="greaterThan">
      <formula>B22</formula>
    </cfRule>
  </conditionalFormatting>
  <conditionalFormatting sqref="P2:P5 P7:P12">
    <cfRule type="containsText" dxfId="1" priority="2" operator="containsText" text="FAŁSZ">
      <formula>NOT(ISERROR(SEARCH("FAŁSZ",P2)))</formula>
    </cfRule>
  </conditionalFormatting>
  <conditionalFormatting sqref="B44:J44">
    <cfRule type="cellIs" dxfId="0" priority="1" operator="greaterThan">
      <formula>0.2</formula>
    </cfRule>
  </conditionalFormatting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 Schedule</vt:lpstr>
      <vt:lpstr>'Time Schedule'!Print_Area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2016-12-19T10:21:51Z</dcterms:created>
  <dcterms:modified xsi:type="dcterms:W3CDTF">2021-06-14T10:26:34Z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e4972-a3b7-4d51-a933-10309688c2b7_Enabled">
    <vt:lpwstr>True</vt:lpwstr>
  </property>
  <property fmtid="{D5CDD505-2E9C-101B-9397-08002B2CF9AE}" pid="3" name="MSIP_Label_6a7e4972-a3b7-4d51-a933-10309688c2b7_SiteId">
    <vt:lpwstr>0d2b6bbb-a69c-41e8-9ef1-c035572bd00e</vt:lpwstr>
  </property>
  <property fmtid="{D5CDD505-2E9C-101B-9397-08002B2CF9AE}" pid="4" name="MSIP_Label_6a7e4972-a3b7-4d51-a933-10309688c2b7_Ref">
    <vt:lpwstr>https://api.informationprotection.azure.com/api/0d2b6bbb-a69c-41e8-9ef1-c035572bd00e</vt:lpwstr>
  </property>
  <property fmtid="{D5CDD505-2E9C-101B-9397-08002B2CF9AE}" pid="5" name="MSIP_Label_6a7e4972-a3b7-4d51-a933-10309688c2b7_Owner">
    <vt:lpwstr>michal.bas@pfrventures.pl</vt:lpwstr>
  </property>
  <property fmtid="{D5CDD505-2E9C-101B-9397-08002B2CF9AE}" pid="6" name="MSIP_Label_6a7e4972-a3b7-4d51-a933-10309688c2b7_SetDate">
    <vt:lpwstr>2018-02-13T14:53:55.8621625+01:00</vt:lpwstr>
  </property>
  <property fmtid="{D5CDD505-2E9C-101B-9397-08002B2CF9AE}" pid="7" name="MSIP_Label_6a7e4972-a3b7-4d51-a933-10309688c2b7_Name">
    <vt:lpwstr>Publiczne</vt:lpwstr>
  </property>
  <property fmtid="{D5CDD505-2E9C-101B-9397-08002B2CF9AE}" pid="8" name="MSIP_Label_6a7e4972-a3b7-4d51-a933-10309688c2b7_Application">
    <vt:lpwstr>Microsoft Azure Information Protection</vt:lpwstr>
  </property>
  <property fmtid="{D5CDD505-2E9C-101B-9397-08002B2CF9AE}" pid="9" name="MSIP_Label_6a7e4972-a3b7-4d51-a933-10309688c2b7_Extended_MSFT_Method">
    <vt:lpwstr>Automatic</vt:lpwstr>
  </property>
  <property fmtid="{D5CDD505-2E9C-101B-9397-08002B2CF9AE}" pid="10" name="Sensitivity">
    <vt:lpwstr>Publiczne</vt:lpwstr>
  </property>
</Properties>
</file>