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filterPrivacy="1"/>
  <xr:revisionPtr revIDLastSave="0" documentId="13_ncr:1_{196EAD6A-9426-476B-AFEC-82F9A316F089}" xr6:coauthVersionLast="47" xr6:coauthVersionMax="47" xr10:uidLastSave="{00000000-0000-0000-0000-000000000000}"/>
  <bookViews>
    <workbookView xWindow="-120" yWindow="-120" windowWidth="29040" windowHeight="15840" xr2:uid="{00000000-000D-0000-FFFF-FFFF00000000}"/>
  </bookViews>
  <sheets>
    <sheet name="Model 1 - commitment model" sheetId="1" r:id="rId1"/>
    <sheet name="Model 2 - co-investment model" sheetId="3" r:id="rId2"/>
  </sheets>
  <definedNames>
    <definedName name="_xlnm.Print_Area" localSheetId="0">'Model 1 - commitment model'!$A$1:$V$69</definedName>
    <definedName name="_xlnm.Print_Area" localSheetId="1">'Model 2 - co-investment model'!$A$1:$V$71</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6" i="1" l="1"/>
  <c r="V38" i="3"/>
  <c r="G2" i="3"/>
  <c r="H5" i="3" s="1"/>
  <c r="W3" i="3" s="1"/>
  <c r="U71" i="3"/>
  <c r="T71" i="3"/>
  <c r="S71" i="3"/>
  <c r="R71" i="3"/>
  <c r="R49" i="3" s="1"/>
  <c r="R45" i="3" s="1"/>
  <c r="Q71" i="3"/>
  <c r="Q49" i="3" s="1"/>
  <c r="Q45" i="3" s="1"/>
  <c r="P71" i="3"/>
  <c r="O71" i="3"/>
  <c r="O49" i="3" s="1"/>
  <c r="O45" i="3" s="1"/>
  <c r="N71" i="3"/>
  <c r="N49" i="3" s="1"/>
  <c r="N45" i="3" s="1"/>
  <c r="M71" i="3"/>
  <c r="M49" i="3" s="1"/>
  <c r="M45" i="3" s="1"/>
  <c r="L71" i="3"/>
  <c r="K71" i="3"/>
  <c r="J71" i="3"/>
  <c r="J49" i="3" s="1"/>
  <c r="J45" i="3" s="1"/>
  <c r="I71" i="3"/>
  <c r="I49" i="3" s="1"/>
  <c r="I45" i="3" s="1"/>
  <c r="H71" i="3"/>
  <c r="H49" i="3" s="1"/>
  <c r="H45" i="3" s="1"/>
  <c r="G71" i="3"/>
  <c r="G49" i="3" s="1"/>
  <c r="G45" i="3" s="1"/>
  <c r="F71" i="3"/>
  <c r="F49" i="3" s="1"/>
  <c r="F45" i="3" s="1"/>
  <c r="E71" i="3"/>
  <c r="D71" i="3"/>
  <c r="C71" i="3"/>
  <c r="B71" i="3"/>
  <c r="B49" i="3" s="1"/>
  <c r="B45" i="3" s="1"/>
  <c r="V50" i="3"/>
  <c r="U49" i="3"/>
  <c r="U45" i="3" s="1"/>
  <c r="T49" i="3"/>
  <c r="T45" i="3" s="1"/>
  <c r="S49" i="3"/>
  <c r="P49" i="3"/>
  <c r="L49" i="3"/>
  <c r="K49" i="3"/>
  <c r="K45" i="3" s="1"/>
  <c r="E49" i="3"/>
  <c r="E45" i="3" s="1"/>
  <c r="D49" i="3"/>
  <c r="D45" i="3" s="1"/>
  <c r="C49" i="3"/>
  <c r="C45" i="3" s="1"/>
  <c r="V48" i="3"/>
  <c r="V47" i="3"/>
  <c r="V46" i="3"/>
  <c r="S45" i="3"/>
  <c r="P45" i="3"/>
  <c r="L45" i="3"/>
  <c r="V31" i="3"/>
  <c r="V25" i="3"/>
  <c r="W5" i="3" s="1"/>
  <c r="V5" i="3" s="1"/>
  <c r="V23" i="3"/>
  <c r="Q21" i="3"/>
  <c r="P21" i="3"/>
  <c r="O21" i="3"/>
  <c r="N21" i="3"/>
  <c r="M21" i="3"/>
  <c r="L21" i="3"/>
  <c r="K21" i="3"/>
  <c r="J21" i="3"/>
  <c r="I21" i="3"/>
  <c r="H21" i="3"/>
  <c r="G21" i="3"/>
  <c r="F21" i="3"/>
  <c r="E21" i="3"/>
  <c r="D21" i="3"/>
  <c r="C21" i="3"/>
  <c r="B21" i="3"/>
  <c r="B27" i="3" s="1"/>
  <c r="V20" i="3"/>
  <c r="C27" i="3" l="1"/>
  <c r="D27" i="3" s="1"/>
  <c r="E27" i="3" s="1"/>
  <c r="F27" i="3" s="1"/>
  <c r="G27" i="3" s="1"/>
  <c r="H27" i="3" s="1"/>
  <c r="I27" i="3" s="1"/>
  <c r="J27" i="3" s="1"/>
  <c r="K27" i="3" s="1"/>
  <c r="L27" i="3" s="1"/>
  <c r="M27" i="3" s="1"/>
  <c r="N27" i="3" s="1"/>
  <c r="O27" i="3" s="1"/>
  <c r="P27" i="3" s="1"/>
  <c r="Q27" i="3" s="1"/>
  <c r="R27" i="3" s="1"/>
  <c r="S27" i="3" s="1"/>
  <c r="T27" i="3" s="1"/>
  <c r="U27" i="3" s="1"/>
  <c r="V27" i="3" s="1"/>
  <c r="V3" i="3"/>
  <c r="V49" i="3"/>
  <c r="H2" i="3"/>
  <c r="H3" i="3"/>
  <c r="V2" i="3" s="1"/>
  <c r="H4" i="3"/>
  <c r="V45" i="3"/>
  <c r="B51" i="3"/>
  <c r="C51" i="3" s="1"/>
  <c r="D51" i="3" s="1"/>
  <c r="E51" i="3" s="1"/>
  <c r="F51" i="3" s="1"/>
  <c r="G51" i="3" s="1"/>
  <c r="H51" i="3" s="1"/>
  <c r="I51" i="3" s="1"/>
  <c r="J51" i="3" s="1"/>
  <c r="K51" i="3" s="1"/>
  <c r="L51" i="3" s="1"/>
  <c r="M51" i="3" s="1"/>
  <c r="N51" i="3" s="1"/>
  <c r="O51" i="3" s="1"/>
  <c r="P51" i="3" s="1"/>
  <c r="Q51" i="3" s="1"/>
  <c r="R51" i="3" s="1"/>
  <c r="S51" i="3" s="1"/>
  <c r="T51" i="3" s="1"/>
  <c r="U51" i="3" s="1"/>
  <c r="V51" i="3" s="1"/>
  <c r="V21" i="3"/>
  <c r="G8" i="3"/>
  <c r="W2" i="3" l="1"/>
  <c r="W4" i="3"/>
  <c r="V4" i="3"/>
  <c r="V6" i="3"/>
  <c r="F36" i="3"/>
  <c r="F35" i="3" s="1"/>
  <c r="E36" i="3"/>
  <c r="E35" i="3" s="1"/>
  <c r="G36" i="3"/>
  <c r="G35" i="3" s="1"/>
  <c r="D36" i="3"/>
  <c r="D35" i="3" s="1"/>
  <c r="K36" i="3"/>
  <c r="K35" i="3" s="1"/>
  <c r="C36" i="3"/>
  <c r="C35" i="3" s="1"/>
  <c r="J36" i="3"/>
  <c r="J35" i="3" s="1"/>
  <c r="B36" i="3"/>
  <c r="I36" i="3"/>
  <c r="I35" i="3" s="1"/>
  <c r="H36" i="3"/>
  <c r="H35" i="3" s="1"/>
  <c r="H8" i="3"/>
  <c r="B72" i="3"/>
  <c r="W50" i="3"/>
  <c r="B35" i="3" l="1"/>
  <c r="B43" i="3"/>
  <c r="C43" i="3" s="1"/>
  <c r="D43" i="3" s="1"/>
  <c r="E43" i="3" s="1"/>
  <c r="F43" i="3" s="1"/>
  <c r="G43" i="3" s="1"/>
  <c r="H43" i="3" s="1"/>
  <c r="I43" i="3" s="1"/>
  <c r="J43" i="3" s="1"/>
  <c r="K43" i="3" s="1"/>
  <c r="V36" i="3"/>
  <c r="G11" i="3"/>
  <c r="H11" i="3" l="1"/>
  <c r="B42" i="3"/>
  <c r="B52" i="3" l="1"/>
  <c r="C42" i="3"/>
  <c r="C52" i="3" l="1"/>
  <c r="D42" i="3"/>
  <c r="D52" i="3" l="1"/>
  <c r="E42" i="3"/>
  <c r="E52" i="3" l="1"/>
  <c r="F42" i="3"/>
  <c r="F52" i="3" l="1"/>
  <c r="G42" i="3"/>
  <c r="G52" i="3" l="1"/>
  <c r="H42" i="3"/>
  <c r="H52" i="3" l="1"/>
  <c r="I42" i="3"/>
  <c r="I52" i="3" l="1"/>
  <c r="J42" i="3"/>
  <c r="J52" i="3" l="1"/>
  <c r="K42" i="3"/>
  <c r="K52" i="3" l="1"/>
  <c r="V45" i="1" l="1"/>
  <c r="Q21" i="1"/>
  <c r="P21" i="1"/>
  <c r="O21" i="1"/>
  <c r="N21" i="1"/>
  <c r="M21" i="1"/>
  <c r="L21" i="1"/>
  <c r="M69" i="1" l="1"/>
  <c r="M47" i="1" s="1"/>
  <c r="M43" i="1" s="1"/>
  <c r="L69" i="1"/>
  <c r="L47" i="1" s="1"/>
  <c r="L43" i="1" s="1"/>
  <c r="K69" i="1"/>
  <c r="K47" i="1" s="1"/>
  <c r="K43" i="1" s="1"/>
  <c r="J69" i="1"/>
  <c r="J47" i="1"/>
  <c r="J43" i="1" s="1"/>
  <c r="K21" i="1"/>
  <c r="J21" i="1"/>
  <c r="V48" i="1" l="1"/>
  <c r="V44" i="1"/>
  <c r="V25" i="1"/>
  <c r="W5" i="1" s="1"/>
  <c r="V5" i="1" s="1"/>
  <c r="F69" i="1"/>
  <c r="F47" i="1" s="1"/>
  <c r="G69" i="1"/>
  <c r="G47" i="1" s="1"/>
  <c r="H69" i="1"/>
  <c r="H47" i="1" s="1"/>
  <c r="H21" i="1"/>
  <c r="G21" i="1"/>
  <c r="E21" i="1"/>
  <c r="B21" i="1"/>
  <c r="I21" i="1"/>
  <c r="B27" i="1" l="1"/>
  <c r="V23" i="1"/>
  <c r="V20" i="1"/>
  <c r="C21" i="1"/>
  <c r="D21" i="1"/>
  <c r="F21" i="1"/>
  <c r="C27" i="1" l="1"/>
  <c r="D27" i="1" l="1"/>
  <c r="E27" i="1" s="1"/>
  <c r="F27" i="1" s="1"/>
  <c r="G27" i="1" s="1"/>
  <c r="V46" i="1"/>
  <c r="V31" i="1"/>
  <c r="H27" i="1" l="1"/>
  <c r="I27" i="1" s="1"/>
  <c r="J27" i="1" l="1"/>
  <c r="K27" i="1" s="1"/>
  <c r="L27" i="1" s="1"/>
  <c r="M27" i="1" s="1"/>
  <c r="N27" i="1" s="1"/>
  <c r="O27" i="1" s="1"/>
  <c r="P27" i="1" s="1"/>
  <c r="Q27" i="1" s="1"/>
  <c r="R27" i="1" s="1"/>
  <c r="S27" i="1" s="1"/>
  <c r="U69" i="1"/>
  <c r="U47" i="1" s="1"/>
  <c r="T69" i="1"/>
  <c r="T47" i="1" s="1"/>
  <c r="S69" i="1"/>
  <c r="S47" i="1" s="1"/>
  <c r="R69" i="1"/>
  <c r="R47" i="1" s="1"/>
  <c r="Q69" i="1"/>
  <c r="Q47" i="1" s="1"/>
  <c r="P69" i="1"/>
  <c r="P47" i="1" s="1"/>
  <c r="O69" i="1"/>
  <c r="O47" i="1" s="1"/>
  <c r="N69" i="1"/>
  <c r="N47" i="1" s="1"/>
  <c r="I69" i="1"/>
  <c r="I47" i="1" s="1"/>
  <c r="E69" i="1"/>
  <c r="E47" i="1" s="1"/>
  <c r="D69" i="1"/>
  <c r="D47" i="1" s="1"/>
  <c r="C69" i="1"/>
  <c r="C47" i="1" s="1"/>
  <c r="B69" i="1"/>
  <c r="B47" i="1" s="1"/>
  <c r="V47" i="1" l="1"/>
  <c r="G2" i="1"/>
  <c r="H4" i="1" l="1"/>
  <c r="V2" i="1" s="1"/>
  <c r="G8" i="1"/>
  <c r="H6" i="1"/>
  <c r="V3" i="1" s="1"/>
  <c r="H5" i="1"/>
  <c r="H3" i="1"/>
  <c r="H2" i="1"/>
  <c r="J36" i="1" l="1"/>
  <c r="K36" i="1"/>
  <c r="C36" i="1"/>
  <c r="B36" i="1"/>
  <c r="H36" i="1"/>
  <c r="F36" i="1"/>
  <c r="G36" i="1"/>
  <c r="E36" i="1"/>
  <c r="I36" i="1"/>
  <c r="D36" i="1"/>
  <c r="H8" i="1"/>
  <c r="W2" i="1"/>
  <c r="W3" i="1"/>
  <c r="G11" i="1" l="1"/>
  <c r="H11" i="1" s="1"/>
  <c r="V36" i="1"/>
  <c r="T27" i="1" l="1"/>
  <c r="U27" i="1" s="1"/>
  <c r="V27" i="1" s="1"/>
  <c r="V21" i="1"/>
  <c r="V4" i="1" s="1"/>
  <c r="W4" i="1" l="1"/>
  <c r="B43" i="1"/>
  <c r="B49" i="1" s="1"/>
  <c r="C49" i="1" s="1"/>
  <c r="D49" i="1" s="1"/>
  <c r="E49" i="1" s="1"/>
  <c r="F49" i="1" s="1"/>
  <c r="G49" i="1" s="1"/>
  <c r="C43" i="1"/>
  <c r="D43" i="1"/>
  <c r="E43" i="1"/>
  <c r="F43" i="1"/>
  <c r="G43" i="1"/>
  <c r="H43" i="1"/>
  <c r="I43" i="1"/>
  <c r="N43" i="1"/>
  <c r="O43" i="1"/>
  <c r="P43" i="1"/>
  <c r="Q43" i="1"/>
  <c r="R43" i="1"/>
  <c r="S43" i="1"/>
  <c r="T43" i="1"/>
  <c r="U43" i="1"/>
  <c r="H49" i="1" l="1"/>
  <c r="I49" i="1" s="1"/>
  <c r="V43" i="1"/>
  <c r="J49" i="1" l="1"/>
  <c r="K49" i="1" s="1"/>
  <c r="L49" i="1" s="1"/>
  <c r="M49" i="1" s="1"/>
  <c r="N49" i="1" s="1"/>
  <c r="O49" i="1" s="1"/>
  <c r="P49" i="1" s="1"/>
  <c r="Q49" i="1" s="1"/>
  <c r="R49" i="1" s="1"/>
  <c r="S49" i="1" s="1"/>
  <c r="T49" i="1" s="1"/>
  <c r="U49" i="1" s="1"/>
  <c r="V49" i="1" s="1"/>
  <c r="B70" i="1"/>
  <c r="W48" i="1"/>
  <c r="B35" i="1" l="1"/>
  <c r="B41" i="1" s="1"/>
  <c r="B50" i="1" s="1"/>
  <c r="C35" i="1"/>
  <c r="D35" i="1"/>
  <c r="E35" i="1"/>
  <c r="F35" i="1"/>
  <c r="G35" i="1"/>
  <c r="H35" i="1"/>
  <c r="I35" i="1"/>
  <c r="J35" i="1"/>
  <c r="K35" i="1"/>
  <c r="C41" i="1" l="1"/>
  <c r="C50" i="1" l="1"/>
  <c r="D41" i="1"/>
  <c r="D50" i="1" l="1"/>
  <c r="E41" i="1"/>
  <c r="F41" i="1" l="1"/>
  <c r="E50" i="1"/>
  <c r="G41" i="1" l="1"/>
  <c r="F50" i="1"/>
  <c r="H41" i="1" l="1"/>
  <c r="G50" i="1"/>
  <c r="I41" i="1" l="1"/>
  <c r="H50" i="1"/>
  <c r="I50" i="1" l="1"/>
  <c r="J41" i="1"/>
  <c r="J50" i="1" l="1"/>
  <c r="K41" i="1"/>
  <c r="K50" i="1" l="1"/>
  <c r="V28" i="1"/>
  <c r="V22" i="1"/>
  <c r="S32" i="1"/>
  <c r="S30" i="1"/>
  <c r="R32" i="1"/>
  <c r="R30" i="1"/>
  <c r="J32" i="3"/>
  <c r="J30" i="3"/>
  <c r="N32" i="3"/>
  <c r="N30" i="3"/>
  <c r="E28" i="1"/>
  <c r="E22" i="1"/>
  <c r="H10" i="1"/>
  <c r="G10" i="1"/>
  <c r="F28" i="3"/>
  <c r="F22" i="3"/>
  <c r="V33" i="1"/>
  <c r="U33" i="1"/>
  <c r="I28" i="3"/>
  <c r="I22" i="3"/>
  <c r="T32" i="1"/>
  <c r="T30" i="1"/>
  <c r="K40" i="1"/>
  <c r="P35" i="3"/>
  <c r="P37" i="3"/>
  <c r="O33" i="3"/>
  <c r="O26" i="3"/>
  <c r="O19" i="3"/>
  <c r="L32" i="1"/>
  <c r="L30" i="1"/>
  <c r="M35" i="1"/>
  <c r="M37" i="1"/>
  <c r="L33" i="1"/>
  <c r="L26" i="1"/>
  <c r="L19" i="1"/>
  <c r="U35" i="1"/>
  <c r="U37" i="1"/>
  <c r="T33" i="1"/>
  <c r="T26" i="1"/>
  <c r="T19" i="1"/>
  <c r="J32" i="1"/>
  <c r="J30" i="1"/>
  <c r="B32" i="3"/>
  <c r="D32" i="1"/>
  <c r="D30" i="1"/>
  <c r="B32" i="1"/>
  <c r="K32" i="1"/>
  <c r="K30" i="1"/>
  <c r="S32" i="3"/>
  <c r="S30" i="3"/>
  <c r="U35" i="3"/>
  <c r="U37" i="3"/>
  <c r="T33" i="3"/>
  <c r="T26" i="3"/>
  <c r="T19" i="3"/>
  <c r="G28" i="3"/>
  <c r="G22" i="3"/>
  <c r="P19" i="3"/>
  <c r="P26" i="3"/>
  <c r="P33" i="3"/>
  <c r="Q37" i="3"/>
  <c r="Q35" i="3"/>
  <c r="P32" i="3"/>
  <c r="P30" i="3"/>
  <c r="L32" i="3"/>
  <c r="L30" i="3"/>
  <c r="B30" i="3"/>
  <c r="V30" i="3"/>
  <c r="V9" i="3"/>
  <c r="H10" i="3"/>
  <c r="G10" i="3"/>
  <c r="K28" i="1"/>
  <c r="K22" i="1"/>
  <c r="G32" i="1"/>
  <c r="G30" i="1"/>
  <c r="P52" i="3"/>
  <c r="I32" i="3"/>
  <c r="I30" i="3"/>
  <c r="V50" i="1"/>
  <c r="U50" i="1"/>
  <c r="Q32" i="1"/>
  <c r="Q30" i="1"/>
  <c r="U30" i="1"/>
  <c r="U32" i="1"/>
  <c r="V32" i="1"/>
  <c r="T32" i="3"/>
  <c r="T30" i="3"/>
  <c r="B30" i="1"/>
  <c r="V30" i="1"/>
  <c r="V9" i="1"/>
  <c r="Q32" i="3"/>
  <c r="Q30" i="3"/>
  <c r="U19" i="1"/>
  <c r="U26" i="1"/>
  <c r="V26" i="1"/>
  <c r="V24" i="3"/>
  <c r="B24" i="3"/>
  <c r="C32" i="3"/>
  <c r="C30" i="3"/>
  <c r="K41" i="3"/>
  <c r="H32" i="3"/>
  <c r="H30" i="3"/>
  <c r="J33" i="3"/>
  <c r="J19" i="3"/>
  <c r="J26" i="3"/>
  <c r="J41" i="3"/>
  <c r="F32" i="1"/>
  <c r="F30" i="1"/>
  <c r="R35" i="3"/>
  <c r="R37" i="3"/>
  <c r="Q33" i="3"/>
  <c r="Q26" i="3"/>
  <c r="Q19" i="3"/>
  <c r="O32" i="1"/>
  <c r="O30" i="1"/>
  <c r="O52" i="3"/>
  <c r="S52" i="3"/>
  <c r="I40" i="1"/>
  <c r="I19" i="1"/>
  <c r="I26" i="1"/>
  <c r="I33" i="1"/>
  <c r="K28" i="3"/>
  <c r="K22" i="3"/>
  <c r="V35" i="1"/>
  <c r="P32" i="1"/>
  <c r="P30" i="1"/>
  <c r="M32" i="3"/>
  <c r="M30" i="3"/>
  <c r="C41" i="3"/>
  <c r="C19" i="3"/>
  <c r="C26" i="3"/>
  <c r="C33" i="3"/>
  <c r="N19" i="1"/>
  <c r="N26" i="1"/>
  <c r="N33" i="1"/>
  <c r="O37" i="1"/>
  <c r="O35" i="1"/>
  <c r="F32" i="3"/>
  <c r="F30" i="3"/>
  <c r="V41" i="1"/>
  <c r="U41" i="1"/>
  <c r="U40" i="1"/>
  <c r="J28" i="1"/>
  <c r="J22" i="1"/>
  <c r="G28" i="1"/>
  <c r="G22" i="1"/>
  <c r="V26" i="3"/>
  <c r="Q19" i="1"/>
  <c r="Q26" i="1"/>
  <c r="Q33" i="1"/>
  <c r="R37" i="1"/>
  <c r="R35" i="1"/>
  <c r="L52" i="3"/>
  <c r="S35" i="1"/>
  <c r="R19" i="1"/>
  <c r="R26" i="1"/>
  <c r="R33" i="1"/>
  <c r="S37" i="1"/>
  <c r="T52" i="3"/>
  <c r="I28" i="1"/>
  <c r="I22" i="1"/>
  <c r="E33" i="1"/>
  <c r="E19" i="1"/>
  <c r="E26" i="1"/>
  <c r="E40" i="1"/>
  <c r="V24" i="1"/>
  <c r="B24" i="1"/>
  <c r="H12" i="1"/>
  <c r="N52" i="3"/>
  <c r="Q41" i="3"/>
  <c r="C32" i="1"/>
  <c r="C30" i="1"/>
  <c r="N40" i="1"/>
  <c r="N50" i="1"/>
  <c r="R52" i="3"/>
  <c r="O40" i="1"/>
  <c r="O50" i="1"/>
  <c r="O41" i="3"/>
  <c r="H28" i="1"/>
  <c r="H22" i="1"/>
  <c r="H12" i="3"/>
  <c r="F33" i="3"/>
  <c r="E28" i="3"/>
  <c r="E22" i="3"/>
  <c r="M41" i="3"/>
  <c r="D28" i="3"/>
  <c r="D22" i="3"/>
  <c r="V42" i="3"/>
  <c r="Q52" i="3"/>
  <c r="J28" i="3"/>
  <c r="J22" i="3"/>
  <c r="I32" i="1"/>
  <c r="I30" i="1"/>
  <c r="H32" i="1"/>
  <c r="H30" i="1"/>
  <c r="C28" i="1"/>
  <c r="C22" i="1"/>
  <c r="T41" i="3"/>
  <c r="N32" i="1"/>
  <c r="N30" i="1"/>
  <c r="U19" i="3"/>
  <c r="U26" i="3"/>
  <c r="U33" i="3"/>
  <c r="V33" i="3"/>
  <c r="B28" i="3"/>
  <c r="E33" i="3"/>
  <c r="E19" i="3"/>
  <c r="E26" i="3"/>
  <c r="E41" i="3"/>
  <c r="S19" i="1"/>
  <c r="S26" i="1"/>
  <c r="S33" i="1"/>
  <c r="T37" i="1"/>
  <c r="T35" i="1"/>
  <c r="L19" i="3"/>
  <c r="L26" i="3"/>
  <c r="L33" i="3"/>
  <c r="M37" i="3"/>
  <c r="M35" i="3"/>
  <c r="D40" i="1"/>
  <c r="D19" i="1"/>
  <c r="D26" i="1"/>
  <c r="D33" i="1"/>
  <c r="D28" i="1"/>
  <c r="D22" i="1"/>
  <c r="V37" i="1"/>
  <c r="M32" i="1"/>
  <c r="M30" i="1"/>
  <c r="M52" i="3"/>
  <c r="P41" i="3"/>
  <c r="P40" i="1"/>
  <c r="P50" i="1"/>
  <c r="V19" i="1"/>
  <c r="V8" i="1"/>
  <c r="B33" i="1"/>
  <c r="B19" i="1"/>
  <c r="B26" i="1"/>
  <c r="B40" i="1"/>
  <c r="Q50" i="1"/>
  <c r="Q40" i="1"/>
  <c r="H40" i="1"/>
  <c r="H19" i="1"/>
  <c r="H26" i="1"/>
  <c r="H33" i="1"/>
  <c r="L41" i="3"/>
  <c r="M40" i="1"/>
  <c r="M50" i="1"/>
  <c r="F19" i="3"/>
  <c r="F26" i="3"/>
  <c r="F41" i="3"/>
  <c r="V7" i="3"/>
  <c r="V8" i="3"/>
  <c r="V19" i="3"/>
  <c r="L42" i="3"/>
  <c r="M42" i="3"/>
  <c r="N42" i="3"/>
  <c r="O42" i="3"/>
  <c r="P42" i="3"/>
  <c r="Q42" i="3"/>
  <c r="R42" i="3"/>
  <c r="S42" i="3"/>
  <c r="T42" i="3"/>
  <c r="U42" i="3"/>
  <c r="U52" i="3"/>
  <c r="V52" i="3"/>
  <c r="J40" i="1"/>
  <c r="J19" i="1"/>
  <c r="J26" i="1"/>
  <c r="J33" i="1"/>
  <c r="M19" i="3"/>
  <c r="M26" i="3"/>
  <c r="M33" i="3"/>
  <c r="N37" i="3"/>
  <c r="N35" i="3"/>
  <c r="V37" i="3"/>
  <c r="G32" i="3"/>
  <c r="G30" i="3"/>
  <c r="E32" i="1"/>
  <c r="E30" i="1"/>
  <c r="M19" i="1"/>
  <c r="M26" i="1"/>
  <c r="M33" i="1"/>
  <c r="N37" i="1"/>
  <c r="N35" i="1"/>
  <c r="L35" i="3"/>
  <c r="V35" i="3"/>
  <c r="G40" i="1"/>
  <c r="G19" i="1"/>
  <c r="G26" i="1"/>
  <c r="G33" i="1"/>
  <c r="G33" i="3"/>
  <c r="G19" i="3"/>
  <c r="G26" i="3"/>
  <c r="G41" i="3"/>
  <c r="F28" i="1"/>
  <c r="F22" i="1"/>
  <c r="S35" i="3"/>
  <c r="R19" i="3"/>
  <c r="R26" i="3"/>
  <c r="R33" i="3"/>
  <c r="S37" i="3"/>
  <c r="O32" i="3"/>
  <c r="O30" i="3"/>
  <c r="S41" i="3"/>
  <c r="F33" i="1"/>
  <c r="B22" i="3"/>
  <c r="V22" i="3"/>
  <c r="V28" i="3"/>
  <c r="P19" i="1"/>
  <c r="P26" i="1"/>
  <c r="P33" i="1"/>
  <c r="Q37" i="1"/>
  <c r="Q35" i="1"/>
  <c r="D32" i="3"/>
  <c r="D30" i="3"/>
  <c r="R40" i="1"/>
  <c r="R50" i="1"/>
  <c r="K32" i="3"/>
  <c r="K30" i="3"/>
  <c r="R32" i="3"/>
  <c r="R30" i="3"/>
  <c r="C40" i="1"/>
  <c r="C19" i="1"/>
  <c r="C26" i="1"/>
  <c r="C33" i="1"/>
  <c r="T40" i="1"/>
  <c r="T41" i="1"/>
  <c r="T50" i="1"/>
  <c r="S50" i="1"/>
  <c r="M41" i="1"/>
  <c r="N41" i="1"/>
  <c r="O41" i="1"/>
  <c r="P41" i="1"/>
  <c r="Q41" i="1"/>
  <c r="R41" i="1"/>
  <c r="S41" i="1"/>
  <c r="S40" i="1"/>
  <c r="M24" i="3"/>
  <c r="H24" i="3"/>
  <c r="G24" i="3"/>
  <c r="H9" i="3"/>
  <c r="J24" i="3"/>
  <c r="N24" i="3"/>
  <c r="E24" i="3"/>
  <c r="P24" i="3"/>
  <c r="I24" i="3"/>
  <c r="D24" i="3"/>
  <c r="L24" i="3"/>
  <c r="C24" i="3"/>
  <c r="Q24" i="3"/>
  <c r="F24" i="3"/>
  <c r="O24" i="3"/>
  <c r="K24" i="3"/>
  <c r="N19" i="3"/>
  <c r="N26" i="3"/>
  <c r="N33" i="3"/>
  <c r="O37" i="3"/>
  <c r="O35" i="3"/>
  <c r="H22" i="3"/>
  <c r="H28" i="3"/>
  <c r="N41" i="3"/>
  <c r="D33" i="3"/>
  <c r="D19" i="3"/>
  <c r="D26" i="3"/>
  <c r="D41" i="3"/>
  <c r="R41" i="3"/>
  <c r="C22" i="3"/>
  <c r="C28" i="3"/>
  <c r="H33" i="3"/>
  <c r="H19" i="3"/>
  <c r="H26" i="3"/>
  <c r="H41" i="3"/>
  <c r="I33" i="3"/>
  <c r="I19" i="3"/>
  <c r="I26" i="3"/>
  <c r="I41" i="3"/>
  <c r="E30" i="3"/>
  <c r="E32" i="3"/>
  <c r="B33" i="3"/>
  <c r="B19" i="3"/>
  <c r="B26" i="3"/>
  <c r="B41" i="3"/>
  <c r="L50" i="1"/>
  <c r="L35" i="1"/>
  <c r="L41" i="1"/>
  <c r="L40" i="1"/>
  <c r="B22" i="1"/>
  <c r="B28" i="1"/>
  <c r="U30" i="3"/>
  <c r="U32" i="3"/>
  <c r="V32" i="3"/>
  <c r="U41" i="3"/>
  <c r="L43" i="3"/>
  <c r="M43" i="3"/>
  <c r="N43" i="3"/>
  <c r="O43" i="3"/>
  <c r="P43" i="3"/>
  <c r="Q43" i="3"/>
  <c r="R43" i="3"/>
  <c r="S43" i="3"/>
  <c r="T43" i="3"/>
  <c r="U43" i="3"/>
  <c r="V43" i="3"/>
  <c r="F19" i="1"/>
  <c r="F26" i="1"/>
  <c r="F40" i="1"/>
  <c r="V7" i="1"/>
  <c r="O19" i="1"/>
  <c r="O26" i="1"/>
  <c r="O33" i="1"/>
  <c r="P37" i="1"/>
  <c r="P35" i="1"/>
  <c r="M24" i="1"/>
  <c r="C24" i="1"/>
  <c r="K24" i="1"/>
  <c r="N24" i="1"/>
  <c r="F24" i="1"/>
  <c r="D24" i="1"/>
  <c r="J24" i="1"/>
  <c r="P24" i="1"/>
  <c r="I24" i="1"/>
  <c r="O24" i="1"/>
  <c r="H9" i="1"/>
  <c r="H24" i="1"/>
  <c r="E24" i="1"/>
  <c r="L24" i="1"/>
  <c r="Q24" i="1"/>
  <c r="K19" i="1"/>
  <c r="K26" i="1"/>
  <c r="K33" i="1"/>
  <c r="L37" i="1"/>
  <c r="G12" i="1"/>
  <c r="G9" i="1"/>
  <c r="G24" i="1"/>
  <c r="K19" i="3"/>
  <c r="K26" i="3"/>
  <c r="K33" i="3"/>
  <c r="L37" i="3"/>
  <c r="G12" i="3"/>
  <c r="G9" i="3"/>
  <c r="S19" i="3"/>
  <c r="S26" i="3"/>
  <c r="S33" i="3"/>
  <c r="T37" i="3"/>
  <c r="T35" i="3"/>
</calcChain>
</file>

<file path=xl/sharedStrings.xml><?xml version="1.0" encoding="utf-8"?>
<sst xmlns="http://schemas.openxmlformats.org/spreadsheetml/2006/main" count="245" uniqueCount="97">
  <si>
    <t>[‘000 PLN]</t>
  </si>
  <si>
    <t>PFR CVC</t>
  </si>
  <si>
    <t>N/A</t>
  </si>
  <si>
    <t>How to fill out the table:</t>
  </si>
  <si>
    <r>
      <t xml:space="preserve">1. The tab should be filled out only for the offer to create a fund in </t>
    </r>
    <r>
      <rPr>
        <b/>
        <sz val="11"/>
        <color theme="1"/>
        <rFont val="Calibri"/>
        <family val="2"/>
        <charset val="238"/>
        <scheme val="minor"/>
      </rPr>
      <t>Model 1</t>
    </r>
    <r>
      <rPr>
        <sz val="11"/>
        <color theme="1"/>
        <rFont val="Calibri"/>
        <family val="2"/>
        <charset val="238"/>
        <scheme val="minor"/>
      </rPr>
      <t xml:space="preserve"> (commitment model).</t>
    </r>
  </si>
  <si>
    <t>2. Activate iterative calculation: (File -&gt; Options -&gt; Formulas -&gt; Iterative calculation).</t>
  </si>
  <si>
    <t>3. Fields highlighted in orange should be filled out by the Tenderer.</t>
  </si>
  <si>
    <t>4. Table with fields P1:V9 confirms, whether the table has been correctly filled out in line with several required criteria.</t>
  </si>
  <si>
    <t>5. The table area includes fields A1:V69.</t>
  </si>
  <si>
    <t>Declared Capitalization of VC Fund, including:</t>
  </si>
  <si>
    <t>Private Investor/s</t>
  </si>
  <si>
    <t>Key Persons</t>
  </si>
  <si>
    <t>Other Team members</t>
  </si>
  <si>
    <t>Assumptions</t>
  </si>
  <si>
    <t>Share</t>
  </si>
  <si>
    <t xml:space="preserve">   Investment Budget</t>
  </si>
  <si>
    <t>Operating Budget (Management fee in Investment Horizon)</t>
  </si>
  <si>
    <t>Management fee – fixed remuneration</t>
  </si>
  <si>
    <t>Management fee – variable remuneration</t>
  </si>
  <si>
    <t>Control Table</t>
  </si>
  <si>
    <t>Key Persons' contribution, minimum 1% of the Declared Capitalization of VC Fund</t>
  </si>
  <si>
    <t>Contribution of PFR CVC, up to 60% of the Declared Capitalizatoin of VC Fund</t>
  </si>
  <si>
    <t>Investment expenditure is equal to 100% of the Investment Budget</t>
  </si>
  <si>
    <t>Follow-on Investments represent not more than 60% of the Investment Budget</t>
  </si>
  <si>
    <t>Investment pace pursuant to Section 16 Term Sheet</t>
  </si>
  <si>
    <t>22% Rolling Limit</t>
  </si>
  <si>
    <t>Total Investment Expenses and Management Fees = Declared Capitalization</t>
  </si>
  <si>
    <t>Total investment exits (in the purchase price) &lt;= total investment entries</t>
  </si>
  <si>
    <t>Investment horizon</t>
  </si>
  <si>
    <t>Investment period*</t>
  </si>
  <si>
    <t>Investment exit period**</t>
  </si>
  <si>
    <t>Year I</t>
  </si>
  <si>
    <t>Year II</t>
  </si>
  <si>
    <t>Year III</t>
  </si>
  <si>
    <t>Year IV</t>
  </si>
  <si>
    <t>Year V</t>
  </si>
  <si>
    <t>Year VI</t>
  </si>
  <si>
    <t>Year VII</t>
  </si>
  <si>
    <t>Year VIII</t>
  </si>
  <si>
    <t>Year IX</t>
  </si>
  <si>
    <t>Year X</t>
  </si>
  <si>
    <t>1st period</t>
  </si>
  <si>
    <t>2nd period</t>
  </si>
  <si>
    <t xml:space="preserve">Investment expenditure </t>
  </si>
  <si>
    <t>Number of First Investments executed in a given period (except for Follow-on Investments)</t>
  </si>
  <si>
    <t>Investment expenditure (as % of the Investment Budget – in %) in a given period</t>
  </si>
  <si>
    <t>- including First Investments (in amounts) in a given period</t>
  </si>
  <si>
    <t>- including First Investments (as % of the Investment Budget – in %) in a given period</t>
  </si>
  <si>
    <t>- including Follow-on Investments (in amounts) in a given period</t>
  </si>
  <si>
    <t>- including Follow-on Investments (as % of the Investment Budget – in %) in a given period</t>
  </si>
  <si>
    <t>Cumulative value of investment expenditure</t>
  </si>
  <si>
    <t>% of the invested Investment Budget cumulatively</t>
  </si>
  <si>
    <t>Average investment ticket of First Investments in a given period</t>
  </si>
  <si>
    <t>Value of investment exits (at purchase amount) in a given period</t>
  </si>
  <si>
    <t>Value of investment exits (at purchase amount) as % of the Investment Budget (in %) in a given period</t>
  </si>
  <si>
    <t>Value of investment exits (at purchase amount) cumulatively</t>
  </si>
  <si>
    <t>Net investment expenditure cumulatively, i.e. the value of investment expenditure culumatively less the value of investment exits (at purchase amount) culumatively</t>
  </si>
  <si>
    <t>Proceeds from management fees***, including:</t>
  </si>
  <si>
    <t>Fixed remuneration (% in a period)</t>
  </si>
  <si>
    <t>Variable remuneration (% in a period)</t>
  </si>
  <si>
    <t>Proceeds from management fees***, cumulatively</t>
  </si>
  <si>
    <t xml:space="preserve"> - Fixed remuneration</t>
  </si>
  <si>
    <t xml:space="preserve"> - Variable remuneration</t>
  </si>
  <si>
    <t>Other operating expenses****, including:</t>
  </si>
  <si>
    <t>Administrative expenses (including office, accounting, business trips/ telecommunications, other)</t>
  </si>
  <si>
    <t>Cost of Investment preparation, execution and supervision</t>
  </si>
  <si>
    <t>Fund liquidation costs</t>
  </si>
  <si>
    <t>Remuneration (including social insurance and other benefits), including:</t>
  </si>
  <si>
    <t>Other expenses (including marketing, taxes, notarial fees, fiscal fees other)</t>
  </si>
  <si>
    <t>Operating expenses cumulatively</t>
  </si>
  <si>
    <t>Coverage of operating expenses by management fee</t>
  </si>
  <si>
    <t>* - The Base Investment Period is 5 years, which may be extended in justified cases in accordance with Section. 18 Term Sheet by up to 1 year, while maintaining an Investment Horizon of no more than 12 years. For the purposes of the financial schedule, a maximum 5-year Investment Period should be assumed.</t>
  </si>
  <si>
    <t xml:space="preserve">** - The Base Exit Period is 5 years (calculated from the end of the Investment Period), which may be extended in justified cases in accordance with Section. 18 Term Sheet, while maintaining an Investment Horizon of no more than 12 years. For the purposes of the financial schedule, a maximum 5-year Investment Exit Period should be assumed. </t>
  </si>
  <si>
    <t>*** - The share of the management fee in relation to the contributions made to the VC Fund must be a maximum of 22%.</t>
  </si>
  <si>
    <t>**** - Provide operating expenses for both the VC Fund and the Management Entity</t>
  </si>
  <si>
    <t xml:space="preserve">Employment (as per positions and roles, including Key Persons, Investment Committee and other members of the Operating Team) </t>
  </si>
  <si>
    <t>Monthly remuneration for a given position (cost of the Managing Entity) [PLN '000]</t>
  </si>
  <si>
    <t>Key Person 1 (enter first and last name)</t>
  </si>
  <si>
    <t>Key Person 2 (enter first and last name)</t>
  </si>
  <si>
    <t>Key Person 3 (enter first and last name)</t>
  </si>
  <si>
    <t>Key Person 4 (enter first and last name)</t>
  </si>
  <si>
    <t>Key Person 5 (enter first and last name)</t>
  </si>
  <si>
    <t>Position 1 (enter position name)</t>
  </si>
  <si>
    <t>Position 2 (enter position name)</t>
  </si>
  <si>
    <t>Position 3 (enter position name)</t>
  </si>
  <si>
    <t>Position 4 (enter position name)</t>
  </si>
  <si>
    <t>Position 5 (enter position name)</t>
  </si>
  <si>
    <t>Position 6 (enter position name)</t>
  </si>
  <si>
    <t>Monthly Team remuneration in a period (cost of the Managing Entity)</t>
  </si>
  <si>
    <t>KP remuneration / total expenses</t>
  </si>
  <si>
    <r>
      <t xml:space="preserve">1. The tab should be filled out only for the offer to create a fund in </t>
    </r>
    <r>
      <rPr>
        <b/>
        <sz val="11"/>
        <color theme="1"/>
        <rFont val="Calibri"/>
        <family val="2"/>
        <charset val="238"/>
        <scheme val="minor"/>
      </rPr>
      <t>Model 2</t>
    </r>
    <r>
      <rPr>
        <sz val="11"/>
        <color theme="1"/>
        <rFont val="Calibri"/>
        <family val="2"/>
        <charset val="238"/>
        <scheme val="minor"/>
      </rPr>
      <t xml:space="preserve"> (co-investment model).</t>
    </r>
  </si>
  <si>
    <t>5. The table area includes fields A1:V70.</t>
  </si>
  <si>
    <t>Key Persons' contribution, minimum 3% of the Declared Capitalization of VC Fund</t>
  </si>
  <si>
    <t>Contribution of PFR CVC, up to 97% of the Declared Capitalizatoin of VC Fund</t>
  </si>
  <si>
    <t xml:space="preserve"> - Remuneration from Co-Investors (including transaction fees, management fees, etc.)</t>
  </si>
  <si>
    <t>Proceeds from management fees***, cumulatively (excluding remuneration from Co-Investors)</t>
  </si>
  <si>
    <t>Appendix 4 Financial Schedule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</si>
</sst>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29" x14ac:knownFonts="1">
    <font>
      <sz val="11"/>
      <color theme="1"/>
      <name val="Calibri"/>
      <family val="2"/>
      <charset val="238"/>
      <scheme val="minor"/>
    </font>
    <font>
      <sz val="11"/>
      <color theme="1"/>
      <name val="Calibri"/>
      <family val="2"/>
      <charset val="238"/>
      <scheme val="minor"/>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b/>
      <sz val="11"/>
      <color theme="0"/>
      <name val="Calibri"/>
      <family val="2"/>
      <charset val="238"/>
      <scheme val="minor"/>
    </font>
    <font>
      <sz val="11"/>
      <color theme="0"/>
      <name val="Calibri"/>
      <family val="2"/>
      <charset val="238"/>
      <scheme val="minor"/>
    </font>
    <font>
      <b/>
      <i/>
      <sz val="11"/>
      <color rgb="FF000000"/>
      <name val="Calibri"/>
      <family val="2"/>
      <charset val="238"/>
      <scheme val="minor"/>
    </font>
    <font>
      <i/>
      <sz val="9"/>
      <color theme="0" tint="-0.34998626667073579"/>
      <name val="Calibri"/>
      <family val="2"/>
      <charset val="238"/>
      <scheme val="minor"/>
    </font>
    <font>
      <i/>
      <sz val="9"/>
      <color theme="0"/>
      <name val="Calibri"/>
      <family val="2"/>
      <charset val="238"/>
      <scheme val="minor"/>
    </font>
    <font>
      <i/>
      <sz val="11"/>
      <color theme="1"/>
      <name val="Calibri"/>
      <family val="2"/>
      <charset val="238"/>
      <scheme val="minor"/>
    </font>
    <font>
      <sz val="11"/>
      <color rgb="FFFF0000"/>
      <name val="Calibri"/>
      <family val="2"/>
      <charset val="238"/>
      <scheme val="minor"/>
    </font>
    <font>
      <b/>
      <sz val="11"/>
      <color theme="1"/>
      <name val="Calibri"/>
      <family val="2"/>
      <charset val="238"/>
      <scheme val="minor"/>
    </font>
    <font>
      <b/>
      <i/>
      <sz val="11"/>
      <color theme="1"/>
      <name val="Calibri"/>
      <family val="2"/>
      <charset val="238"/>
      <scheme val="minor"/>
    </font>
    <font>
      <b/>
      <sz val="11"/>
      <name val="Calibri"/>
      <family val="2"/>
      <charset val="238"/>
      <scheme val="minor"/>
    </font>
    <font>
      <b/>
      <sz val="11"/>
      <color rgb="FFFF0000"/>
      <name val="Calibri"/>
      <family val="2"/>
      <charset val="238"/>
      <scheme val="minor"/>
    </font>
    <font>
      <i/>
      <sz val="11"/>
      <color rgb="FFFF0000"/>
      <name val="Calibri"/>
      <family val="2"/>
      <charset val="238"/>
      <scheme val="minor"/>
    </font>
    <font>
      <i/>
      <sz val="10"/>
      <name val="Calibri"/>
      <family val="2"/>
      <charset val="238"/>
      <scheme val="minor"/>
    </font>
    <font>
      <sz val="11"/>
      <name val="Calibri"/>
      <family val="2"/>
      <charset val="238"/>
      <scheme val="minor"/>
    </font>
    <font>
      <b/>
      <i/>
      <sz val="11"/>
      <name val="Calibri"/>
      <family val="2"/>
      <charset val="238"/>
      <scheme val="minor"/>
    </font>
    <font>
      <sz val="8"/>
      <name val="Calibri"/>
      <family val="2"/>
      <charset val="238"/>
      <scheme val="minor"/>
    </font>
    <font>
      <sz val="11"/>
      <color rgb="FF9C5700"/>
      <name val="Calibri"/>
      <family val="2"/>
      <charset val="238"/>
      <scheme val="minor"/>
    </font>
    <font>
      <b/>
      <i/>
      <sz val="12"/>
      <color indexed="8"/>
      <name val="Calibri"/>
      <family val="2"/>
      <charset val="238"/>
    </font>
    <font>
      <u/>
      <sz val="11"/>
      <color indexed="8"/>
      <name val="Calibri"/>
      <family val="2"/>
      <charset val="238"/>
    </font>
    <font>
      <sz val="11"/>
      <name val="Calibri"/>
      <family val="2"/>
      <charset val="238"/>
    </font>
    <font>
      <b/>
      <sz val="11"/>
      <color indexed="8"/>
      <name val="Calibri"/>
      <family val="2"/>
      <charset val="238"/>
    </font>
    <font>
      <sz val="11"/>
      <color indexed="8"/>
      <name val="Calibri"/>
      <family val="2"/>
      <charset val="238"/>
    </font>
    <font>
      <b/>
      <sz val="11"/>
      <name val="Calibri"/>
      <family val="2"/>
      <charset val="238"/>
    </font>
    <font>
      <b/>
      <i/>
      <sz val="11"/>
      <color indexed="8"/>
      <name val="Calibri"/>
      <family val="2"/>
      <charset val="238"/>
    </font>
  </fonts>
  <fills count="12">
    <fill>
      <patternFill patternType="none"/>
    </fill>
    <fill>
      <patternFill patternType="gray125"/>
    </fill>
    <fill>
      <patternFill patternType="solid">
        <fgColor rgb="FFFFFFFF"/>
        <bgColor indexed="64"/>
      </patternFill>
    </fill>
    <fill>
      <patternFill patternType="solid">
        <fgColor rgb="FFC00000"/>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0.14999847407452621"/>
        <bgColor indexed="64"/>
      </patternFill>
    </fill>
    <fill>
      <patternFill patternType="lightUp">
        <bgColor rgb="FFC00000"/>
      </patternFill>
    </fill>
    <fill>
      <patternFill patternType="solid">
        <fgColor rgb="FFFFEB9C"/>
      </patternFill>
    </fill>
    <fill>
      <patternFill patternType="solid">
        <fgColor theme="0" tint="-0.249977111117893"/>
        <bgColor indexed="64"/>
      </patternFill>
    </fill>
    <fill>
      <patternFill patternType="solid">
        <fgColor indexed="22"/>
        <bgColor indexed="64"/>
      </patternFill>
    </fill>
    <fill>
      <patternFill patternType="solid">
        <fgColor indexed="9"/>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21" fillId="8" borderId="0" applyNumberFormat="0" applyBorder="0" applyAlignment="0" applyProtection="0"/>
  </cellStyleXfs>
  <cellXfs count="203">
    <xf numFmtId="0" fontId="0" fillId="0" borderId="0" xfId="0"/>
    <xf numFmtId="0" fontId="7" fillId="2" borderId="0" xfId="0" applyFont="1" applyFill="1" applyAlignment="1">
      <alignment horizontal="left" vertical="center" indent="1"/>
    </xf>
    <xf numFmtId="0" fontId="7" fillId="2" borderId="0" xfId="0" applyFont="1" applyFill="1" applyAlignment="1">
      <alignment horizontal="right" vertical="center" indent="1"/>
    </xf>
    <xf numFmtId="9" fontId="4" fillId="2" borderId="0" xfId="1" applyFont="1" applyFill="1" applyAlignment="1">
      <alignment horizontal="right" vertical="center" wrapText="1"/>
    </xf>
    <xf numFmtId="0" fontId="6" fillId="0" borderId="0" xfId="0" applyFont="1"/>
    <xf numFmtId="0" fontId="9" fillId="0" borderId="0" xfId="0" applyFont="1"/>
    <xf numFmtId="3" fontId="9" fillId="0" borderId="0" xfId="0" applyNumberFormat="1" applyFont="1"/>
    <xf numFmtId="3" fontId="8" fillId="5" borderId="0" xfId="0" applyNumberFormat="1" applyFont="1" applyFill="1"/>
    <xf numFmtId="0" fontId="2" fillId="2" borderId="13" xfId="0" applyFont="1" applyFill="1" applyBorder="1" applyAlignment="1">
      <alignment horizontal="left" vertical="center" indent="2"/>
    </xf>
    <xf numFmtId="0" fontId="0" fillId="0" borderId="15" xfId="0" applyBorder="1"/>
    <xf numFmtId="0" fontId="0" fillId="0" borderId="13" xfId="0" applyBorder="1" applyAlignment="1">
      <alignment horizontal="left" indent="1"/>
    </xf>
    <xf numFmtId="0" fontId="0" fillId="0" borderId="7" xfId="0" applyBorder="1" applyAlignment="1">
      <alignment horizontal="left" indent="1"/>
    </xf>
    <xf numFmtId="0" fontId="0" fillId="0" borderId="8" xfId="0" applyBorder="1"/>
    <xf numFmtId="0" fontId="14" fillId="5" borderId="8" xfId="0" applyFont="1" applyFill="1" applyBorder="1" applyAlignment="1">
      <alignment horizontal="left" vertical="top" wrapText="1"/>
    </xf>
    <xf numFmtId="0" fontId="16" fillId="6" borderId="2" xfId="0" applyFont="1" applyFill="1" applyBorder="1"/>
    <xf numFmtId="0" fontId="18" fillId="0" borderId="0" xfId="0" applyFont="1"/>
    <xf numFmtId="3" fontId="0" fillId="0" borderId="0" xfId="0" applyNumberFormat="1"/>
    <xf numFmtId="3" fontId="0" fillId="0" borderId="8" xfId="0" applyNumberFormat="1" applyBorder="1"/>
    <xf numFmtId="3" fontId="2" fillId="0" borderId="0" xfId="0" applyNumberFormat="1" applyFont="1" applyAlignment="1">
      <alignment vertical="center"/>
    </xf>
    <xf numFmtId="3" fontId="2" fillId="2" borderId="0" xfId="0" applyNumberFormat="1" applyFont="1" applyFill="1" applyAlignment="1">
      <alignment horizontal="right" vertical="center" wrapText="1"/>
    </xf>
    <xf numFmtId="3" fontId="2" fillId="4" borderId="0" xfId="0" applyNumberFormat="1" applyFont="1" applyFill="1" applyAlignment="1">
      <alignment vertical="center"/>
    </xf>
    <xf numFmtId="3" fontId="2" fillId="2" borderId="0" xfId="0" applyNumberFormat="1" applyFont="1" applyFill="1" applyAlignment="1">
      <alignment vertical="center"/>
    </xf>
    <xf numFmtId="0" fontId="2" fillId="0" borderId="0" xfId="0" applyFont="1" applyAlignment="1">
      <alignment horizontal="left" vertical="center" wrapText="1" indent="1"/>
    </xf>
    <xf numFmtId="164" fontId="2" fillId="2" borderId="0" xfId="0" applyNumberFormat="1" applyFont="1" applyFill="1" applyAlignment="1">
      <alignment horizontal="right" vertical="center" wrapText="1"/>
    </xf>
    <xf numFmtId="0" fontId="4" fillId="2" borderId="0" xfId="0" applyFont="1" applyFill="1" applyAlignment="1">
      <alignment horizontal="left" vertical="center" indent="1"/>
    </xf>
    <xf numFmtId="164" fontId="4" fillId="2" borderId="0" xfId="1" applyNumberFormat="1" applyFont="1" applyFill="1" applyAlignment="1">
      <alignment horizontal="right" vertical="center" wrapText="1"/>
    </xf>
    <xf numFmtId="3" fontId="2" fillId="2" borderId="8" xfId="0" applyNumberFormat="1" applyFont="1" applyFill="1" applyBorder="1" applyAlignment="1">
      <alignment vertical="center"/>
    </xf>
    <xf numFmtId="3" fontId="2" fillId="2" borderId="4" xfId="0" applyNumberFormat="1" applyFont="1" applyFill="1" applyBorder="1" applyAlignment="1">
      <alignment horizontal="right" vertical="center" wrapText="1"/>
    </xf>
    <xf numFmtId="3" fontId="2" fillId="2" borderId="6" xfId="0" applyNumberFormat="1" applyFont="1" applyFill="1" applyBorder="1" applyAlignment="1">
      <alignment horizontal="right" vertical="center" wrapText="1"/>
    </xf>
    <xf numFmtId="3" fontId="2" fillId="6" borderId="0" xfId="0" applyNumberFormat="1" applyFont="1" applyFill="1" applyAlignment="1">
      <alignment vertical="center"/>
    </xf>
    <xf numFmtId="164" fontId="2" fillId="6" borderId="0" xfId="1" applyNumberFormat="1" applyFont="1" applyFill="1" applyAlignment="1">
      <alignment vertical="center"/>
    </xf>
    <xf numFmtId="0" fontId="3" fillId="2" borderId="17" xfId="0" applyFont="1" applyFill="1" applyBorder="1" applyAlignment="1">
      <alignment vertical="center"/>
    </xf>
    <xf numFmtId="3" fontId="3" fillId="2" borderId="22" xfId="0" applyNumberFormat="1" applyFont="1" applyFill="1" applyBorder="1" applyAlignment="1">
      <alignment vertical="center"/>
    </xf>
    <xf numFmtId="3" fontId="2" fillId="2" borderId="20" xfId="0" applyNumberFormat="1" applyFont="1" applyFill="1" applyBorder="1" applyAlignment="1">
      <alignment horizontal="right" vertical="center" wrapText="1"/>
    </xf>
    <xf numFmtId="3" fontId="3" fillId="2" borderId="23" xfId="0" applyNumberFormat="1" applyFont="1" applyFill="1" applyBorder="1" applyAlignment="1">
      <alignment vertical="center"/>
    </xf>
    <xf numFmtId="3" fontId="2" fillId="2" borderId="5" xfId="0" applyNumberFormat="1" applyFont="1" applyFill="1" applyBorder="1" applyAlignment="1">
      <alignment vertical="center"/>
    </xf>
    <xf numFmtId="3" fontId="3" fillId="2" borderId="10" xfId="0" applyNumberFormat="1" applyFont="1" applyFill="1" applyBorder="1" applyAlignment="1">
      <alignment horizontal="right" vertical="center" wrapText="1"/>
    </xf>
    <xf numFmtId="0" fontId="3" fillId="0" borderId="12" xfId="0" applyFont="1" applyBorder="1" applyAlignment="1">
      <alignment vertical="center"/>
    </xf>
    <xf numFmtId="1" fontId="3" fillId="2" borderId="25" xfId="1" applyNumberFormat="1" applyFont="1" applyFill="1" applyBorder="1" applyAlignment="1">
      <alignment horizontal="right" vertical="center" wrapText="1"/>
    </xf>
    <xf numFmtId="164" fontId="2" fillId="4" borderId="0" xfId="1" applyNumberFormat="1" applyFont="1" applyFill="1" applyAlignment="1">
      <alignment vertical="center"/>
    </xf>
    <xf numFmtId="0" fontId="14" fillId="0" borderId="14" xfId="0" applyFont="1" applyBorder="1"/>
    <xf numFmtId="0" fontId="18" fillId="0" borderId="15" xfId="0" applyFont="1" applyBorder="1"/>
    <xf numFmtId="0" fontId="14" fillId="0" borderId="13" xfId="0" applyFont="1" applyBorder="1"/>
    <xf numFmtId="0" fontId="17" fillId="0" borderId="13" xfId="0" applyFont="1" applyBorder="1" applyAlignment="1">
      <alignment horizontal="left" vertical="center" indent="2"/>
    </xf>
    <xf numFmtId="0" fontId="19" fillId="6" borderId="1" xfId="0" applyFont="1" applyFill="1" applyBorder="1"/>
    <xf numFmtId="3" fontId="7" fillId="2" borderId="8" xfId="0" applyNumberFormat="1" applyFont="1" applyFill="1" applyBorder="1" applyAlignment="1">
      <alignment vertical="center"/>
    </xf>
    <xf numFmtId="3" fontId="7" fillId="2" borderId="6" xfId="0" applyNumberFormat="1" applyFont="1" applyFill="1" applyBorder="1" applyAlignment="1">
      <alignment horizontal="right" vertical="center" wrapText="1"/>
    </xf>
    <xf numFmtId="3" fontId="3" fillId="2" borderId="24" xfId="0" applyNumberFormat="1" applyFont="1" applyFill="1" applyBorder="1" applyAlignment="1">
      <alignment vertical="center"/>
    </xf>
    <xf numFmtId="3" fontId="3" fillId="2" borderId="19" xfId="0" applyNumberFormat="1" applyFont="1" applyFill="1" applyBorder="1" applyAlignment="1">
      <alignment horizontal="right" vertical="center" wrapText="1"/>
    </xf>
    <xf numFmtId="0" fontId="7" fillId="0" borderId="0" xfId="0" applyFont="1" applyAlignment="1">
      <alignment horizontal="right" vertical="center" indent="1"/>
    </xf>
    <xf numFmtId="3" fontId="0" fillId="4" borderId="0" xfId="0" applyNumberFormat="1" applyFill="1"/>
    <xf numFmtId="3" fontId="0" fillId="4" borderId="8" xfId="0" applyNumberFormat="1" applyFill="1" applyBorder="1"/>
    <xf numFmtId="3" fontId="12" fillId="0" borderId="15" xfId="0" applyNumberFormat="1" applyFont="1" applyBorder="1"/>
    <xf numFmtId="164" fontId="2" fillId="2" borderId="0" xfId="1" applyNumberFormat="1" applyFont="1" applyFill="1" applyAlignment="1">
      <alignment vertical="center"/>
    </xf>
    <xf numFmtId="164" fontId="2" fillId="2" borderId="5" xfId="1" applyNumberFormat="1" applyFont="1" applyFill="1" applyBorder="1" applyAlignment="1">
      <alignment vertical="center"/>
    </xf>
    <xf numFmtId="164" fontId="2" fillId="2" borderId="4" xfId="1" applyNumberFormat="1" applyFont="1" applyFill="1" applyBorder="1" applyAlignment="1">
      <alignment horizontal="right" vertical="center" wrapText="1"/>
    </xf>
    <xf numFmtId="3" fontId="2" fillId="2" borderId="9" xfId="0" applyNumberFormat="1" applyFont="1" applyFill="1" applyBorder="1" applyAlignment="1">
      <alignment vertical="center"/>
    </xf>
    <xf numFmtId="0" fontId="13" fillId="6" borderId="1" xfId="0" applyFont="1" applyFill="1" applyBorder="1"/>
    <xf numFmtId="0" fontId="10" fillId="6" borderId="2" xfId="0" applyFont="1" applyFill="1" applyBorder="1"/>
    <xf numFmtId="0" fontId="0" fillId="6" borderId="2" xfId="0" applyFill="1" applyBorder="1" applyAlignment="1">
      <alignment horizontal="center" vertical="center"/>
    </xf>
    <xf numFmtId="0" fontId="10" fillId="6" borderId="3" xfId="0" applyFont="1" applyFill="1" applyBorder="1" applyAlignment="1">
      <alignment horizontal="center" vertical="center"/>
    </xf>
    <xf numFmtId="164" fontId="2" fillId="2" borderId="5" xfId="1" applyNumberFormat="1" applyFont="1" applyFill="1" applyBorder="1" applyAlignment="1">
      <alignment horizontal="right" vertical="center" wrapText="1"/>
    </xf>
    <xf numFmtId="3" fontId="2" fillId="2" borderId="5" xfId="0" applyNumberFormat="1" applyFont="1" applyFill="1" applyBorder="1" applyAlignment="1">
      <alignment horizontal="right" vertical="center" wrapText="1"/>
    </xf>
    <xf numFmtId="3" fontId="2" fillId="2" borderId="9" xfId="0" applyNumberFormat="1" applyFont="1" applyFill="1" applyBorder="1" applyAlignment="1">
      <alignment horizontal="right" vertical="center" wrapText="1"/>
    </xf>
    <xf numFmtId="164" fontId="2" fillId="4" borderId="5" xfId="1" applyNumberFormat="1" applyFont="1" applyFill="1" applyBorder="1" applyAlignment="1">
      <alignment vertical="center"/>
    </xf>
    <xf numFmtId="3" fontId="3" fillId="0" borderId="23" xfId="0" applyNumberFormat="1" applyFont="1" applyBorder="1" applyAlignment="1">
      <alignment vertical="center"/>
    </xf>
    <xf numFmtId="3" fontId="3" fillId="0" borderId="12" xfId="0" applyNumberFormat="1" applyFont="1" applyBorder="1" applyAlignment="1">
      <alignment vertical="center"/>
    </xf>
    <xf numFmtId="3" fontId="3" fillId="2" borderId="16" xfId="0" applyNumberFormat="1" applyFont="1" applyFill="1" applyBorder="1" applyAlignment="1">
      <alignment horizontal="right" vertical="center" wrapText="1"/>
    </xf>
    <xf numFmtId="164" fontId="0" fillId="0" borderId="16" xfId="1" applyNumberFormat="1" applyFont="1" applyBorder="1" applyAlignment="1">
      <alignment horizontal="center"/>
    </xf>
    <xf numFmtId="164" fontId="0" fillId="0" borderId="5" xfId="1" applyNumberFormat="1" applyFont="1" applyBorder="1" applyAlignment="1">
      <alignment horizontal="center"/>
    </xf>
    <xf numFmtId="164" fontId="0" fillId="0" borderId="9" xfId="1" applyNumberFormat="1" applyFont="1" applyBorder="1" applyAlignment="1">
      <alignment horizontal="center"/>
    </xf>
    <xf numFmtId="0" fontId="2" fillId="6" borderId="0" xfId="0" applyFont="1" applyFill="1" applyAlignment="1">
      <alignment vertical="center"/>
    </xf>
    <xf numFmtId="0" fontId="2" fillId="6" borderId="5" xfId="0" applyFont="1" applyFill="1" applyBorder="1" applyAlignment="1">
      <alignment vertical="center"/>
    </xf>
    <xf numFmtId="3" fontId="3" fillId="2" borderId="26" xfId="0" applyNumberFormat="1" applyFont="1" applyFill="1" applyBorder="1" applyAlignment="1">
      <alignment vertical="center"/>
    </xf>
    <xf numFmtId="0" fontId="16" fillId="5" borderId="2" xfId="0" applyFont="1" applyFill="1" applyBorder="1"/>
    <xf numFmtId="0" fontId="14" fillId="5" borderId="16" xfId="0" applyFont="1" applyFill="1" applyBorder="1" applyAlignment="1">
      <alignment horizontal="right"/>
    </xf>
    <xf numFmtId="164" fontId="18" fillId="5" borderId="16" xfId="0" applyNumberFormat="1" applyFont="1" applyFill="1" applyBorder="1"/>
    <xf numFmtId="0" fontId="14" fillId="5" borderId="5" xfId="0" applyFont="1" applyFill="1" applyBorder="1" applyAlignment="1">
      <alignment horizontal="right"/>
    </xf>
    <xf numFmtId="164" fontId="0" fillId="5" borderId="5" xfId="0" applyNumberFormat="1" applyFill="1" applyBorder="1"/>
    <xf numFmtId="164" fontId="18" fillId="5" borderId="5" xfId="0" applyNumberFormat="1" applyFont="1" applyFill="1" applyBorder="1"/>
    <xf numFmtId="164" fontId="11" fillId="5" borderId="5" xfId="0" applyNumberFormat="1" applyFont="1" applyFill="1" applyBorder="1"/>
    <xf numFmtId="0" fontId="0" fillId="5" borderId="5" xfId="0" applyFill="1" applyBorder="1"/>
    <xf numFmtId="164" fontId="0" fillId="5" borderId="0" xfId="0" applyNumberFormat="1" applyFill="1" applyAlignment="1">
      <alignment horizontal="right" vertical="center"/>
    </xf>
    <xf numFmtId="0" fontId="0" fillId="5" borderId="0" xfId="0" applyFill="1"/>
    <xf numFmtId="0" fontId="6" fillId="3" borderId="11" xfId="0" applyFont="1" applyFill="1" applyBorder="1" applyAlignment="1">
      <alignment horizontal="center" vertical="center"/>
    </xf>
    <xf numFmtId="0" fontId="6" fillId="3" borderId="29" xfId="0" applyFont="1" applyFill="1" applyBorder="1" applyAlignment="1">
      <alignment horizontal="center" vertical="center"/>
    </xf>
    <xf numFmtId="3" fontId="3" fillId="2" borderId="27" xfId="0" applyNumberFormat="1" applyFont="1" applyFill="1" applyBorder="1" applyAlignment="1">
      <alignment vertical="center"/>
    </xf>
    <xf numFmtId="164" fontId="2" fillId="4" borderId="13" xfId="1" applyNumberFormat="1" applyFont="1" applyFill="1" applyBorder="1" applyAlignment="1">
      <alignment vertical="center"/>
    </xf>
    <xf numFmtId="164" fontId="2" fillId="4" borderId="0" xfId="1" applyNumberFormat="1" applyFont="1" applyFill="1" applyBorder="1" applyAlignment="1">
      <alignment vertical="center"/>
    </xf>
    <xf numFmtId="3" fontId="2" fillId="0" borderId="13" xfId="0" applyNumberFormat="1" applyFont="1" applyBorder="1" applyAlignment="1">
      <alignment vertical="center"/>
    </xf>
    <xf numFmtId="3" fontId="2" fillId="4" borderId="13" xfId="0" applyNumberFormat="1" applyFont="1" applyFill="1" applyBorder="1" applyAlignment="1">
      <alignment vertical="center"/>
    </xf>
    <xf numFmtId="3" fontId="2" fillId="2" borderId="13" xfId="0" applyNumberFormat="1" applyFont="1" applyFill="1" applyBorder="1" applyAlignment="1">
      <alignment vertical="center"/>
    </xf>
    <xf numFmtId="164" fontId="2" fillId="2" borderId="13" xfId="1" applyNumberFormat="1" applyFont="1" applyFill="1" applyBorder="1" applyAlignment="1">
      <alignment vertical="center"/>
    </xf>
    <xf numFmtId="164" fontId="2" fillId="2" borderId="0" xfId="1" applyNumberFormat="1" applyFont="1" applyFill="1" applyBorder="1" applyAlignment="1">
      <alignment vertical="center"/>
    </xf>
    <xf numFmtId="3" fontId="2" fillId="2" borderId="7" xfId="0" applyNumberFormat="1" applyFont="1" applyFill="1" applyBorder="1" applyAlignment="1">
      <alignment vertical="center"/>
    </xf>
    <xf numFmtId="0" fontId="4" fillId="2" borderId="13" xfId="0" applyFont="1" applyFill="1" applyBorder="1" applyAlignment="1">
      <alignment horizontal="left" vertical="center" indent="1"/>
    </xf>
    <xf numFmtId="3" fontId="3" fillId="0" borderId="11" xfId="0" applyNumberFormat="1" applyFont="1" applyBorder="1" applyAlignment="1">
      <alignment vertical="center"/>
    </xf>
    <xf numFmtId="3" fontId="3" fillId="2" borderId="30" xfId="0" applyNumberFormat="1" applyFont="1" applyFill="1" applyBorder="1" applyAlignment="1">
      <alignment vertical="center"/>
    </xf>
    <xf numFmtId="164" fontId="2" fillId="0" borderId="0" xfId="1" applyNumberFormat="1" applyFont="1" applyBorder="1" applyAlignment="1">
      <alignment vertical="center"/>
    </xf>
    <xf numFmtId="3" fontId="3" fillId="2" borderId="11" xfId="0" applyNumberFormat="1" applyFont="1" applyFill="1" applyBorder="1" applyAlignment="1">
      <alignment vertical="center"/>
    </xf>
    <xf numFmtId="3" fontId="3" fillId="2" borderId="18" xfId="0" applyNumberFormat="1" applyFont="1" applyFill="1" applyBorder="1" applyAlignment="1">
      <alignment vertical="center"/>
    </xf>
    <xf numFmtId="3" fontId="7" fillId="2" borderId="7" xfId="0" applyNumberFormat="1" applyFont="1" applyFill="1" applyBorder="1" applyAlignment="1">
      <alignment vertical="center"/>
    </xf>
    <xf numFmtId="0" fontId="7" fillId="2" borderId="13" xfId="0" applyFont="1" applyFill="1" applyBorder="1" applyAlignment="1">
      <alignment horizontal="right" vertical="center" indent="1"/>
    </xf>
    <xf numFmtId="164" fontId="2" fillId="0" borderId="13" xfId="1" applyNumberFormat="1" applyFont="1" applyFill="1" applyBorder="1" applyAlignment="1">
      <alignment vertical="center"/>
    </xf>
    <xf numFmtId="164" fontId="2" fillId="0" borderId="0" xfId="1" applyNumberFormat="1" applyFont="1" applyFill="1" applyBorder="1" applyAlignment="1">
      <alignment vertical="center"/>
    </xf>
    <xf numFmtId="9" fontId="2" fillId="4" borderId="13" xfId="1" applyFont="1" applyFill="1" applyBorder="1" applyAlignment="1">
      <alignment vertical="center"/>
    </xf>
    <xf numFmtId="9" fontId="2" fillId="4" borderId="0" xfId="1" applyFont="1" applyFill="1" applyBorder="1" applyAlignment="1">
      <alignment vertical="center"/>
    </xf>
    <xf numFmtId="165" fontId="2" fillId="0" borderId="13" xfId="2" applyNumberFormat="1" applyFont="1" applyFill="1" applyBorder="1" applyAlignment="1">
      <alignment vertical="center"/>
    </xf>
    <xf numFmtId="165" fontId="2" fillId="0" borderId="0" xfId="2" applyNumberFormat="1" applyFont="1" applyFill="1" applyBorder="1" applyAlignment="1">
      <alignment vertical="center"/>
    </xf>
    <xf numFmtId="164" fontId="2" fillId="0" borderId="0" xfId="1" applyNumberFormat="1" applyFont="1" applyFill="1" applyAlignment="1">
      <alignment vertical="center"/>
    </xf>
    <xf numFmtId="165" fontId="2" fillId="2" borderId="4" xfId="2" applyNumberFormat="1" applyFont="1" applyFill="1" applyBorder="1" applyAlignment="1">
      <alignment horizontal="right" vertical="center" wrapText="1"/>
    </xf>
    <xf numFmtId="10" fontId="2" fillId="2" borderId="4" xfId="1" applyNumberFormat="1" applyFont="1" applyFill="1" applyBorder="1" applyAlignment="1">
      <alignment horizontal="right" vertical="center" wrapText="1"/>
    </xf>
    <xf numFmtId="10" fontId="3" fillId="0" borderId="26" xfId="1" applyNumberFormat="1" applyFont="1" applyBorder="1" applyAlignment="1">
      <alignment vertical="center"/>
    </xf>
    <xf numFmtId="10" fontId="3" fillId="0" borderId="28" xfId="1" applyNumberFormat="1" applyFont="1" applyBorder="1" applyAlignment="1">
      <alignment vertical="center"/>
    </xf>
    <xf numFmtId="0" fontId="17" fillId="0" borderId="0" xfId="0" applyFont="1" applyAlignment="1">
      <alignment horizontal="left" vertical="center" indent="2"/>
    </xf>
    <xf numFmtId="10" fontId="14" fillId="0" borderId="0" xfId="1" applyNumberFormat="1" applyFont="1" applyBorder="1" applyAlignment="1">
      <alignment vertical="center"/>
    </xf>
    <xf numFmtId="10" fontId="14" fillId="0" borderId="13" xfId="1" applyNumberFormat="1" applyFont="1" applyBorder="1" applyAlignment="1">
      <alignment vertical="center"/>
    </xf>
    <xf numFmtId="3" fontId="2" fillId="2" borderId="14" xfId="0" applyNumberFormat="1" applyFont="1" applyFill="1" applyBorder="1" applyAlignment="1">
      <alignment vertical="center"/>
    </xf>
    <xf numFmtId="3" fontId="2" fillId="2" borderId="15" xfId="0" applyNumberFormat="1" applyFont="1" applyFill="1" applyBorder="1" applyAlignment="1">
      <alignment vertical="center"/>
    </xf>
    <xf numFmtId="0" fontId="4" fillId="2" borderId="7" xfId="0" applyFont="1" applyFill="1" applyBorder="1" applyAlignment="1">
      <alignment horizontal="left" vertical="center" indent="1"/>
    </xf>
    <xf numFmtId="0" fontId="4" fillId="2" borderId="8" xfId="0" applyFont="1" applyFill="1" applyBorder="1" applyAlignment="1">
      <alignment horizontal="left" vertical="center" indent="1"/>
    </xf>
    <xf numFmtId="0" fontId="3" fillId="0" borderId="15" xfId="0" applyFont="1" applyBorder="1" applyAlignment="1">
      <alignment vertical="center"/>
    </xf>
    <xf numFmtId="0" fontId="3" fillId="2" borderId="8" xfId="0" applyFont="1" applyFill="1" applyBorder="1" applyAlignment="1">
      <alignment vertical="center"/>
    </xf>
    <xf numFmtId="0" fontId="3" fillId="0" borderId="15" xfId="0" applyFont="1" applyBorder="1" applyAlignment="1">
      <alignment horizontal="left" vertical="center"/>
    </xf>
    <xf numFmtId="0" fontId="14" fillId="0" borderId="35" xfId="0" applyFont="1" applyBorder="1" applyAlignment="1">
      <alignment vertical="center" wrapText="1"/>
    </xf>
    <xf numFmtId="165" fontId="2" fillId="4" borderId="31" xfId="2" applyNumberFormat="1" applyFont="1" applyFill="1" applyBorder="1" applyAlignment="1">
      <alignment vertical="center"/>
    </xf>
    <xf numFmtId="165" fontId="2" fillId="4" borderId="32" xfId="2" applyNumberFormat="1" applyFont="1" applyFill="1" applyBorder="1" applyAlignment="1">
      <alignment vertical="center"/>
    </xf>
    <xf numFmtId="165" fontId="2" fillId="4" borderId="0" xfId="2" applyNumberFormat="1" applyFont="1" applyFill="1" applyBorder="1" applyAlignment="1">
      <alignment vertical="center"/>
    </xf>
    <xf numFmtId="165" fontId="2" fillId="4" borderId="34" xfId="2" applyNumberFormat="1" applyFont="1" applyFill="1" applyBorder="1" applyAlignment="1">
      <alignment vertical="center"/>
    </xf>
    <xf numFmtId="165" fontId="2" fillId="4" borderId="26" xfId="2" applyNumberFormat="1" applyFont="1" applyFill="1" applyBorder="1" applyAlignment="1">
      <alignment vertical="center"/>
    </xf>
    <xf numFmtId="165" fontId="2" fillId="4" borderId="33" xfId="2" applyNumberFormat="1" applyFont="1" applyFill="1" applyBorder="1" applyAlignment="1">
      <alignment vertical="center"/>
    </xf>
    <xf numFmtId="9" fontId="0" fillId="0" borderId="0" xfId="1" applyFont="1"/>
    <xf numFmtId="3" fontId="18" fillId="8" borderId="13" xfId="3" applyNumberFormat="1" applyFont="1" applyBorder="1" applyAlignment="1">
      <alignment vertical="center"/>
    </xf>
    <xf numFmtId="3" fontId="18" fillId="8" borderId="0" xfId="3" applyNumberFormat="1" applyFont="1" applyAlignment="1">
      <alignment vertical="center"/>
    </xf>
    <xf numFmtId="3" fontId="18" fillId="4" borderId="13" xfId="0" applyNumberFormat="1" applyFont="1" applyFill="1" applyBorder="1" applyAlignment="1">
      <alignment vertical="center"/>
    </xf>
    <xf numFmtId="3" fontId="18" fillId="4" borderId="0" xfId="0" applyNumberFormat="1" applyFont="1" applyFill="1" applyAlignment="1">
      <alignment vertical="center"/>
    </xf>
    <xf numFmtId="3" fontId="2" fillId="9" borderId="13" xfId="0" applyNumberFormat="1" applyFont="1" applyFill="1" applyBorder="1" applyAlignment="1">
      <alignment vertical="center"/>
    </xf>
    <xf numFmtId="3" fontId="2" fillId="9" borderId="0" xfId="0" applyNumberFormat="1" applyFont="1" applyFill="1" applyAlignment="1">
      <alignment vertical="center"/>
    </xf>
    <xf numFmtId="164" fontId="18" fillId="8" borderId="0" xfId="1" applyNumberFormat="1" applyFont="1" applyFill="1" applyBorder="1" applyAlignment="1">
      <alignment vertical="center"/>
    </xf>
    <xf numFmtId="0" fontId="16" fillId="5" borderId="3" xfId="0" applyFont="1" applyFill="1" applyBorder="1"/>
    <xf numFmtId="0" fontId="12" fillId="0" borderId="13" xfId="0" applyFont="1" applyBorder="1"/>
    <xf numFmtId="0" fontId="15" fillId="5" borderId="8" xfId="0" applyFont="1" applyFill="1" applyBorder="1" applyAlignment="1">
      <alignment vertical="top" wrapText="1"/>
    </xf>
    <xf numFmtId="0" fontId="14" fillId="5" borderId="8" xfId="0" applyFont="1" applyFill="1" applyBorder="1" applyAlignment="1">
      <alignment horizontal="right"/>
    </xf>
    <xf numFmtId="164" fontId="11" fillId="5" borderId="9" xfId="0" applyNumberFormat="1" applyFont="1" applyFill="1" applyBorder="1" applyAlignment="1">
      <alignment vertical="center"/>
    </xf>
    <xf numFmtId="164" fontId="12" fillId="0" borderId="0" xfId="1" applyNumberFormat="1" applyFont="1" applyFill="1" applyBorder="1"/>
    <xf numFmtId="3" fontId="8" fillId="0" borderId="0" xfId="0" applyNumberFormat="1" applyFont="1"/>
    <xf numFmtId="0" fontId="14" fillId="0" borderId="0" xfId="0" applyFont="1" applyAlignment="1">
      <alignment horizontal="right"/>
    </xf>
    <xf numFmtId="0" fontId="5" fillId="7" borderId="12" xfId="0" applyFont="1" applyFill="1" applyBorder="1" applyAlignment="1">
      <alignment horizontal="center" wrapText="1"/>
    </xf>
    <xf numFmtId="0" fontId="5" fillId="3" borderId="39" xfId="0" applyFont="1" applyFill="1" applyBorder="1" applyAlignment="1">
      <alignment horizontal="center"/>
    </xf>
    <xf numFmtId="0" fontId="5" fillId="3" borderId="40" xfId="0" applyFont="1" applyFill="1" applyBorder="1" applyAlignment="1">
      <alignment horizontal="center"/>
    </xf>
    <xf numFmtId="0" fontId="5" fillId="3" borderId="41" xfId="0" applyFont="1" applyFill="1" applyBorder="1" applyAlignment="1">
      <alignment horizontal="center"/>
    </xf>
    <xf numFmtId="0" fontId="5" fillId="7" borderId="25" xfId="0" applyFont="1" applyFill="1" applyBorder="1" applyAlignment="1">
      <alignment horizontal="center" wrapText="1"/>
    </xf>
    <xf numFmtId="3" fontId="18" fillId="8" borderId="0" xfId="3" applyNumberFormat="1" applyFont="1" applyBorder="1" applyAlignment="1">
      <alignment vertical="center"/>
    </xf>
    <xf numFmtId="0" fontId="5" fillId="3" borderId="45" xfId="0" applyFont="1" applyFill="1" applyBorder="1" applyAlignment="1">
      <alignment horizontal="center"/>
    </xf>
    <xf numFmtId="164" fontId="2" fillId="6" borderId="13" xfId="1" applyNumberFormat="1" applyFont="1" applyFill="1" applyBorder="1" applyAlignment="1">
      <alignment vertical="center"/>
    </xf>
    <xf numFmtId="164" fontId="2" fillId="6" borderId="0" xfId="1" applyNumberFormat="1" applyFont="1" applyFill="1" applyBorder="1" applyAlignment="1">
      <alignment vertical="center"/>
    </xf>
    <xf numFmtId="3" fontId="2" fillId="6" borderId="13" xfId="0" applyNumberFormat="1" applyFont="1" applyFill="1" applyBorder="1" applyAlignment="1">
      <alignment vertical="center"/>
    </xf>
    <xf numFmtId="10" fontId="3" fillId="0" borderId="27" xfId="1" applyNumberFormat="1" applyFont="1" applyBorder="1" applyAlignment="1">
      <alignment vertical="center"/>
    </xf>
    <xf numFmtId="0" fontId="18" fillId="8" borderId="13" xfId="3" applyFont="1" applyBorder="1" applyAlignment="1">
      <alignment horizontal="left" indent="1"/>
    </xf>
    <xf numFmtId="0" fontId="3" fillId="0" borderId="14" xfId="0" applyFont="1" applyBorder="1" applyAlignment="1">
      <alignment vertical="center"/>
    </xf>
    <xf numFmtId="165" fontId="2" fillId="4" borderId="29" xfId="2" applyNumberFormat="1" applyFont="1" applyFill="1" applyBorder="1" applyAlignment="1">
      <alignment vertical="center"/>
    </xf>
    <xf numFmtId="165" fontId="2" fillId="4" borderId="13" xfId="2" applyNumberFormat="1" applyFont="1" applyFill="1" applyBorder="1" applyAlignment="1">
      <alignment vertical="center"/>
    </xf>
    <xf numFmtId="165" fontId="2" fillId="4" borderId="27" xfId="2" applyNumberFormat="1" applyFont="1" applyFill="1" applyBorder="1" applyAlignment="1">
      <alignment vertical="center"/>
    </xf>
    <xf numFmtId="0" fontId="3" fillId="2" borderId="7" xfId="0" applyFont="1" applyFill="1" applyBorder="1" applyAlignment="1">
      <alignment vertical="center"/>
    </xf>
    <xf numFmtId="164" fontId="2" fillId="6" borderId="7" xfId="1" applyNumberFormat="1" applyFont="1" applyFill="1" applyBorder="1" applyAlignment="1">
      <alignment vertical="center"/>
    </xf>
    <xf numFmtId="164" fontId="2" fillId="6" borderId="8" xfId="1" applyNumberFormat="1" applyFont="1" applyFill="1" applyBorder="1" applyAlignment="1">
      <alignment vertical="center"/>
    </xf>
    <xf numFmtId="164" fontId="2" fillId="6" borderId="9" xfId="1" applyNumberFormat="1" applyFont="1" applyFill="1" applyBorder="1" applyAlignment="1">
      <alignment vertical="center"/>
    </xf>
    <xf numFmtId="164" fontId="3" fillId="6" borderId="27" xfId="1" applyNumberFormat="1" applyFont="1" applyFill="1" applyBorder="1" applyAlignment="1">
      <alignment vertical="center"/>
    </xf>
    <xf numFmtId="164" fontId="3" fillId="6" borderId="26" xfId="1" applyNumberFormat="1" applyFont="1" applyFill="1" applyBorder="1" applyAlignment="1">
      <alignment vertical="center"/>
    </xf>
    <xf numFmtId="0" fontId="2" fillId="2" borderId="5" xfId="0" applyFont="1" applyFill="1" applyBorder="1" applyAlignment="1">
      <alignment horizontal="center" vertical="center" wrapText="1"/>
    </xf>
    <xf numFmtId="0" fontId="22" fillId="10" borderId="0" xfId="0" applyFont="1" applyFill="1"/>
    <xf numFmtId="0" fontId="23" fillId="0" borderId="0" xfId="0" applyFont="1"/>
    <xf numFmtId="0" fontId="25" fillId="0" borderId="14" xfId="0" applyFont="1" applyBorder="1"/>
    <xf numFmtId="0" fontId="25" fillId="11" borderId="14" xfId="0" applyFont="1" applyFill="1" applyBorder="1" applyAlignment="1">
      <alignment horizontal="left" vertical="center"/>
    </xf>
    <xf numFmtId="0" fontId="24" fillId="0" borderId="13" xfId="0" applyFont="1" applyBorder="1"/>
    <xf numFmtId="0" fontId="26" fillId="11" borderId="13" xfId="0" applyFont="1" applyFill="1" applyBorder="1" applyAlignment="1">
      <alignment horizontal="left" vertical="center" indent="2"/>
    </xf>
    <xf numFmtId="0" fontId="26" fillId="11" borderId="7" xfId="0" applyFont="1" applyFill="1" applyBorder="1" applyAlignment="1">
      <alignment horizontal="left" vertical="center" indent="2"/>
    </xf>
    <xf numFmtId="0" fontId="27" fillId="0" borderId="13" xfId="0" applyFont="1" applyBorder="1"/>
    <xf numFmtId="0" fontId="27" fillId="11" borderId="7" xfId="0" applyFont="1" applyFill="1" applyBorder="1" applyAlignment="1">
      <alignment vertical="top"/>
    </xf>
    <xf numFmtId="0" fontId="25" fillId="0" borderId="11" xfId="0" applyFont="1" applyBorder="1" applyAlignment="1">
      <alignment vertical="center"/>
    </xf>
    <xf numFmtId="0" fontId="26" fillId="11" borderId="13" xfId="0" applyFont="1" applyFill="1" applyBorder="1" applyAlignment="1">
      <alignment horizontal="left" vertical="center" indent="1"/>
    </xf>
    <xf numFmtId="0" fontId="24" fillId="0" borderId="13" xfId="0" applyFont="1" applyBorder="1" applyAlignment="1">
      <alignment horizontal="left" vertical="center" indent="1"/>
    </xf>
    <xf numFmtId="0" fontId="26" fillId="0" borderId="13" xfId="0" applyFont="1" applyBorder="1" applyAlignment="1">
      <alignment horizontal="left" vertical="center" indent="2"/>
    </xf>
    <xf numFmtId="0" fontId="26" fillId="0" borderId="13" xfId="0" applyFont="1" applyBorder="1" applyAlignment="1">
      <alignment horizontal="left" vertical="center" indent="1"/>
    </xf>
    <xf numFmtId="0" fontId="26" fillId="11" borderId="7" xfId="0" applyFont="1" applyFill="1" applyBorder="1" applyAlignment="1">
      <alignment horizontal="left" vertical="center" indent="1"/>
    </xf>
    <xf numFmtId="0" fontId="25" fillId="0" borderId="11" xfId="0" applyFont="1" applyBorder="1" applyAlignment="1">
      <alignment horizontal="left" vertical="center"/>
    </xf>
    <xf numFmtId="0" fontId="26" fillId="0" borderId="7" xfId="0" applyFont="1" applyBorder="1" applyAlignment="1">
      <alignment horizontal="left" vertical="center" wrapText="1" indent="1"/>
    </xf>
    <xf numFmtId="0" fontId="25" fillId="11" borderId="17" xfId="0" applyFont="1" applyFill="1" applyBorder="1" applyAlignment="1">
      <alignment vertical="center"/>
    </xf>
    <xf numFmtId="0" fontId="25" fillId="0" borderId="38" xfId="0" applyFont="1" applyBorder="1" applyAlignment="1">
      <alignment horizontal="left" vertical="center" wrapText="1"/>
    </xf>
    <xf numFmtId="0" fontId="25" fillId="11" borderId="11" xfId="0" applyFont="1" applyFill="1" applyBorder="1" applyAlignment="1">
      <alignment vertical="center"/>
    </xf>
    <xf numFmtId="0" fontId="25" fillId="11" borderId="18" xfId="0" applyFont="1" applyFill="1" applyBorder="1" applyAlignment="1">
      <alignment vertical="center"/>
    </xf>
    <xf numFmtId="0" fontId="28" fillId="0" borderId="7" xfId="0" applyFont="1" applyBorder="1" applyAlignment="1">
      <alignment horizontal="left" vertical="center"/>
    </xf>
    <xf numFmtId="0" fontId="24" fillId="8" borderId="36" xfId="3" applyFont="1" applyBorder="1" applyAlignment="1">
      <alignment horizontal="left" vertical="center" indent="2"/>
    </xf>
    <xf numFmtId="0" fontId="24" fillId="8" borderId="4" xfId="3" applyFont="1" applyBorder="1" applyAlignment="1">
      <alignment horizontal="left" vertical="center" indent="2"/>
    </xf>
    <xf numFmtId="0" fontId="24" fillId="8" borderId="37" xfId="3" applyFont="1" applyBorder="1" applyAlignment="1">
      <alignment horizontal="left" vertical="center" indent="2"/>
    </xf>
    <xf numFmtId="0" fontId="25" fillId="0" borderId="6" xfId="0" applyFont="1" applyBorder="1" applyAlignment="1">
      <alignment vertical="center"/>
    </xf>
    <xf numFmtId="0" fontId="5" fillId="3" borderId="43" xfId="0" applyFont="1" applyFill="1" applyBorder="1" applyAlignment="1">
      <alignment horizontal="center" vertical="center"/>
    </xf>
    <xf numFmtId="0" fontId="5" fillId="3" borderId="21" xfId="0" applyFont="1" applyFill="1"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5" fillId="3" borderId="42" xfId="0" applyFont="1" applyFill="1" applyBorder="1" applyAlignment="1">
      <alignment horizontal="center" vertical="center"/>
    </xf>
    <xf numFmtId="0" fontId="5" fillId="3" borderId="44" xfId="0" applyFont="1" applyFill="1" applyBorder="1" applyAlignment="1">
      <alignment horizontal="center" vertical="center"/>
    </xf>
    <xf numFmtId="0" fontId="0" fillId="0" borderId="3" xfId="0" applyBorder="1" applyAlignment="1">
      <alignment horizontal="center"/>
    </xf>
  </cellXfs>
  <cellStyles count="4">
    <cellStyle name="Comma" xfId="2" builtinId="3"/>
    <cellStyle name="Neutral" xfId="3" builtinId="28"/>
    <cellStyle name="Normal" xfId="0" builtinId="0"/>
    <cellStyle name="Per cent" xfId="1" builtinId="5"/>
  </cellStyles>
  <dxfs count="22">
    <dxf>
      <font>
        <color rgb="FF9C0006"/>
      </font>
      <fill>
        <patternFill>
          <bgColor rgb="FFFFC7CE"/>
        </patternFill>
      </fill>
    </dxf>
    <dxf>
      <font>
        <color rgb="FF9C0006"/>
      </font>
      <fill>
        <patternFill>
          <bgColor rgb="FFFFC7CE"/>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CC"/>
      <color rgb="FFFF9999"/>
      <color rgb="FFFF7C80"/>
      <color rgb="FFFF5050"/>
      <color rgb="FFDDDDDD"/>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71"/>
  <sheetViews>
    <sheetView showGridLines="0" tabSelected="1" view="pageBreakPreview" zoomScale="85" zoomScaleNormal="90" zoomScaleSheetLayoutView="85" workbookViewId="0"/>
  </sheetViews>
  <sheetFormatPr defaultRowHeight="15" x14ac:dyDescent="0.25"/>
  <cols>
    <col min="1" max="1" width="106.140625" customWidth="1"/>
    <col min="2" max="22" width="14.7109375" customWidth="1"/>
    <col min="23" max="23" width="9.42578125" bestFit="1" customWidth="1"/>
  </cols>
  <sheetData>
    <row r="1" spans="1:24" ht="16.5" thickBot="1" x14ac:dyDescent="0.3">
      <c r="A1" s="170" t="s">
        <v>96</v>
      </c>
      <c r="B1" s="57" t="s">
        <v>13</v>
      </c>
      <c r="C1" s="58"/>
      <c r="D1" s="58"/>
      <c r="E1" s="58"/>
      <c r="F1" s="58"/>
      <c r="G1" s="59" t="s">
        <v>0</v>
      </c>
      <c r="H1" s="60" t="s">
        <v>14</v>
      </c>
      <c r="P1" s="44" t="s">
        <v>19</v>
      </c>
      <c r="Q1" s="14"/>
      <c r="R1" s="14"/>
      <c r="S1" s="14"/>
      <c r="T1" s="14"/>
      <c r="U1" s="14"/>
      <c r="V1" s="14"/>
      <c r="W1" s="139"/>
      <c r="X1" s="74"/>
    </row>
    <row r="2" spans="1:24" x14ac:dyDescent="0.25">
      <c r="A2" s="171" t="s">
        <v>3</v>
      </c>
      <c r="B2" s="172" t="s">
        <v>9</v>
      </c>
      <c r="C2" s="9"/>
      <c r="D2" s="9"/>
      <c r="E2" s="9"/>
      <c r="F2" s="9"/>
      <c r="G2" s="52">
        <f>SUM(G3:G6)</f>
        <v>0</v>
      </c>
      <c r="H2" s="68" t="str">
        <f>IFERROR(G2/$G$2,"-")</f>
        <v>-</v>
      </c>
      <c r="P2" s="40" t="s">
        <v>20</v>
      </c>
      <c r="Q2" s="41"/>
      <c r="R2" s="41"/>
      <c r="S2" s="41"/>
      <c r="T2" s="41"/>
      <c r="U2" s="41"/>
      <c r="V2" s="75" t="b">
        <f>IFERROR(H4&gt;=0.01," ")</f>
        <v>1</v>
      </c>
      <c r="W2" s="76" t="str">
        <f>IFERROR((H5+H4)," ")</f>
        <v xml:space="preserve"> </v>
      </c>
    </row>
    <row r="3" spans="1:24" x14ac:dyDescent="0.25">
      <c r="A3" t="s">
        <v>4</v>
      </c>
      <c r="B3" s="10" t="s">
        <v>10</v>
      </c>
      <c r="G3" s="50"/>
      <c r="H3" s="69" t="str">
        <f>IFERROR(G3/$G$2,"-")</f>
        <v>-</v>
      </c>
      <c r="P3" s="140" t="s">
        <v>21</v>
      </c>
      <c r="V3" s="77" t="b">
        <f>H6&lt;=0.6</f>
        <v>0</v>
      </c>
      <c r="W3" s="78" t="str">
        <f>H6</f>
        <v>-</v>
      </c>
    </row>
    <row r="4" spans="1:24" x14ac:dyDescent="0.25">
      <c r="A4" t="s">
        <v>5</v>
      </c>
      <c r="B4" s="10" t="s">
        <v>11</v>
      </c>
      <c r="G4" s="50"/>
      <c r="H4" s="69" t="str">
        <f>IFERROR(G4/$G$2,"-")</f>
        <v>-</v>
      </c>
      <c r="P4" s="42" t="s">
        <v>22</v>
      </c>
      <c r="Q4" s="15"/>
      <c r="R4" s="15"/>
      <c r="S4" s="15"/>
      <c r="T4" s="15"/>
      <c r="U4" s="15"/>
      <c r="V4" s="77" t="b">
        <f>V21=1</f>
        <v>0</v>
      </c>
      <c r="W4" s="79">
        <f>V21</f>
        <v>0</v>
      </c>
    </row>
    <row r="5" spans="1:24" x14ac:dyDescent="0.25">
      <c r="A5" s="15" t="s">
        <v>6</v>
      </c>
      <c r="B5" s="10" t="s">
        <v>12</v>
      </c>
      <c r="G5" s="50"/>
      <c r="H5" s="69" t="str">
        <f>IFERROR(G5/$G$2,"-")</f>
        <v>-</v>
      </c>
      <c r="P5" s="42" t="s">
        <v>23</v>
      </c>
      <c r="Q5" s="15"/>
      <c r="R5" s="15"/>
      <c r="S5" s="15"/>
      <c r="T5" s="15"/>
      <c r="U5" s="15"/>
      <c r="V5" s="77" t="b">
        <f>W5&lt;=0.6</f>
        <v>1</v>
      </c>
      <c r="W5" s="79">
        <f>V25</f>
        <v>0</v>
      </c>
    </row>
    <row r="6" spans="1:24" ht="15.75" thickBot="1" x14ac:dyDescent="0.3">
      <c r="A6" t="s">
        <v>7</v>
      </c>
      <c r="B6" s="11" t="s">
        <v>1</v>
      </c>
      <c r="C6" s="12"/>
      <c r="D6" s="12"/>
      <c r="E6" s="12"/>
      <c r="F6" s="12"/>
      <c r="G6" s="51"/>
      <c r="H6" s="70" t="str">
        <f>IFERROR(G6/$G$2,"-")</f>
        <v>-</v>
      </c>
      <c r="P6" s="42" t="s">
        <v>24</v>
      </c>
      <c r="Q6" s="15"/>
      <c r="R6" s="15"/>
      <c r="S6" s="15"/>
      <c r="T6" s="15"/>
      <c r="U6" s="15"/>
      <c r="V6" s="77" t="b">
        <f>AND($C$27&gt;=0.1,$E$27&gt;=0.25,$G$27&gt;=0.4,$I$27&gt;=0.55, $K$27&gt;=0.7)</f>
        <v>0</v>
      </c>
      <c r="W6" s="80"/>
    </row>
    <row r="7" spans="1:24" ht="15.75" thickBot="1" x14ac:dyDescent="0.3">
      <c r="A7" s="15" t="s">
        <v>8</v>
      </c>
      <c r="P7" s="42" t="s">
        <v>25</v>
      </c>
      <c r="Q7" s="15"/>
      <c r="R7" s="15"/>
      <c r="S7" s="15"/>
      <c r="T7" s="15"/>
      <c r="U7" s="15"/>
      <c r="V7" s="77" t="b">
        <f ca="1">MAX(F40:U40)&lt;= 0.22</f>
        <v>1</v>
      </c>
      <c r="W7" s="80"/>
    </row>
    <row r="8" spans="1:24" x14ac:dyDescent="0.25">
      <c r="B8" s="173" t="s">
        <v>9</v>
      </c>
      <c r="C8" s="9"/>
      <c r="D8" s="9"/>
      <c r="E8" s="9"/>
      <c r="F8" s="9"/>
      <c r="G8" s="52">
        <f>G2</f>
        <v>0</v>
      </c>
      <c r="H8" s="68" t="str">
        <f>IFERROR(G8/$G$8,"-")</f>
        <v>-</v>
      </c>
      <c r="P8" s="177" t="s">
        <v>26</v>
      </c>
      <c r="V8" s="77" t="b">
        <f ca="1">ROUND(G8,0)=ROUND(SUM((B19:U19),(B35:U35)),0)</f>
        <v>1</v>
      </c>
      <c r="W8" s="81"/>
    </row>
    <row r="9" spans="1:24" ht="15.75" thickBot="1" x14ac:dyDescent="0.3">
      <c r="B9" s="174" t="s">
        <v>15</v>
      </c>
      <c r="G9" s="16">
        <f ca="1">G8-SUM(G11:G12)</f>
        <v>0</v>
      </c>
      <c r="H9" s="69" t="str">
        <f ca="1">IFERROR(G9/$G$8,"-")</f>
        <v>-</v>
      </c>
      <c r="P9" s="178" t="s">
        <v>27</v>
      </c>
      <c r="Q9" s="141"/>
      <c r="R9" s="141"/>
      <c r="S9" s="141"/>
      <c r="T9" s="141"/>
      <c r="U9" s="141"/>
      <c r="V9" s="142" t="b">
        <f ca="1">V30&lt;=V26</f>
        <v>1</v>
      </c>
      <c r="W9" s="143"/>
    </row>
    <row r="10" spans="1:24" x14ac:dyDescent="0.25">
      <c r="B10" s="10" t="s">
        <v>16</v>
      </c>
      <c r="G10" s="16">
        <f ca="1">SUM(G11:G12)</f>
        <v>0</v>
      </c>
      <c r="H10" s="69" t="str">
        <f ca="1">IFERROR(G10/$G$8,"-")</f>
        <v>-</v>
      </c>
    </row>
    <row r="11" spans="1:24" x14ac:dyDescent="0.25">
      <c r="B11" s="175" t="s">
        <v>17</v>
      </c>
      <c r="G11" s="16">
        <f>SUM(B36:U36)</f>
        <v>0</v>
      </c>
      <c r="H11" s="69" t="str">
        <f>IFERROR(G11/$G$8,"-")</f>
        <v>-</v>
      </c>
    </row>
    <row r="12" spans="1:24" ht="15.75" thickBot="1" x14ac:dyDescent="0.3">
      <c r="B12" s="176" t="s">
        <v>18</v>
      </c>
      <c r="C12" s="12"/>
      <c r="D12" s="12"/>
      <c r="E12" s="12"/>
      <c r="F12" s="12"/>
      <c r="G12" s="17">
        <f ca="1">SUM(B37:U37)</f>
        <v>0</v>
      </c>
      <c r="H12" s="70" t="str">
        <f ca="1">IFERROR(G12/$G$8,"-")</f>
        <v>-</v>
      </c>
    </row>
    <row r="13" spans="1:24" ht="15" customHeight="1" x14ac:dyDescent="0.25"/>
    <row r="14" spans="1:24" ht="15.75" thickBot="1" x14ac:dyDescent="0.3">
      <c r="P14" s="13"/>
      <c r="Q14" s="13"/>
      <c r="R14" s="13"/>
      <c r="S14" s="13"/>
      <c r="T14" s="13"/>
      <c r="U14" s="13"/>
      <c r="V14" s="13"/>
      <c r="X14" s="82"/>
    </row>
    <row r="15" spans="1:24" ht="15.75" thickBot="1" x14ac:dyDescent="0.3">
      <c r="B15" s="198" t="s">
        <v>28</v>
      </c>
      <c r="C15" s="199"/>
      <c r="D15" s="199"/>
      <c r="E15" s="199"/>
      <c r="F15" s="199"/>
      <c r="G15" s="199"/>
      <c r="H15" s="199"/>
      <c r="I15" s="199"/>
      <c r="J15" s="199"/>
      <c r="K15" s="199"/>
      <c r="L15" s="199"/>
      <c r="M15" s="199"/>
      <c r="N15" s="199"/>
      <c r="O15" s="199"/>
      <c r="P15" s="199"/>
      <c r="Q15" s="199"/>
      <c r="R15" s="199"/>
      <c r="S15" s="199"/>
      <c r="T15" s="199"/>
      <c r="U15" s="199"/>
      <c r="V15" s="199"/>
      <c r="X15" s="83"/>
    </row>
    <row r="16" spans="1:24" ht="17.25" customHeight="1" thickBot="1" x14ac:dyDescent="0.3">
      <c r="B16" s="198" t="s">
        <v>29</v>
      </c>
      <c r="C16" s="199"/>
      <c r="D16" s="199"/>
      <c r="E16" s="199"/>
      <c r="F16" s="199"/>
      <c r="G16" s="199"/>
      <c r="H16" s="199"/>
      <c r="I16" s="199"/>
      <c r="J16" s="199"/>
      <c r="K16" s="202"/>
      <c r="L16" s="198" t="s">
        <v>30</v>
      </c>
      <c r="M16" s="199"/>
      <c r="N16" s="199"/>
      <c r="O16" s="199"/>
      <c r="P16" s="199"/>
      <c r="Q16" s="199"/>
      <c r="R16" s="199"/>
      <c r="S16" s="199"/>
      <c r="T16" s="199"/>
      <c r="U16" s="199"/>
      <c r="V16" s="202"/>
      <c r="X16" s="83"/>
    </row>
    <row r="17" spans="1:22" x14ac:dyDescent="0.25">
      <c r="A17" s="84" t="s">
        <v>0</v>
      </c>
      <c r="B17" s="200" t="s">
        <v>31</v>
      </c>
      <c r="C17" s="196"/>
      <c r="D17" s="196" t="s">
        <v>32</v>
      </c>
      <c r="E17" s="196"/>
      <c r="F17" s="196" t="s">
        <v>33</v>
      </c>
      <c r="G17" s="196"/>
      <c r="H17" s="196" t="s">
        <v>34</v>
      </c>
      <c r="I17" s="196"/>
      <c r="J17" s="196" t="s">
        <v>35</v>
      </c>
      <c r="K17" s="201"/>
      <c r="L17" s="200" t="s">
        <v>36</v>
      </c>
      <c r="M17" s="196"/>
      <c r="N17" s="196" t="s">
        <v>37</v>
      </c>
      <c r="O17" s="196"/>
      <c r="P17" s="196" t="s">
        <v>38</v>
      </c>
      <c r="Q17" s="196"/>
      <c r="R17" s="196" t="s">
        <v>39</v>
      </c>
      <c r="S17" s="196"/>
      <c r="T17" s="196" t="s">
        <v>40</v>
      </c>
      <c r="U17" s="197"/>
      <c r="V17" s="147"/>
    </row>
    <row r="18" spans="1:22" ht="15.75" thickBot="1" x14ac:dyDescent="0.3">
      <c r="A18" s="85"/>
      <c r="B18" s="148" t="s">
        <v>41</v>
      </c>
      <c r="C18" s="149" t="s">
        <v>42</v>
      </c>
      <c r="D18" s="148" t="s">
        <v>41</v>
      </c>
      <c r="E18" s="149" t="s">
        <v>42</v>
      </c>
      <c r="F18" s="148" t="s">
        <v>41</v>
      </c>
      <c r="G18" s="149" t="s">
        <v>42</v>
      </c>
      <c r="H18" s="148" t="s">
        <v>41</v>
      </c>
      <c r="I18" s="149" t="s">
        <v>42</v>
      </c>
      <c r="J18" s="149" t="s">
        <v>41</v>
      </c>
      <c r="K18" s="153" t="s">
        <v>42</v>
      </c>
      <c r="L18" s="148" t="s">
        <v>41</v>
      </c>
      <c r="M18" s="149" t="s">
        <v>42</v>
      </c>
      <c r="N18" s="148" t="s">
        <v>41</v>
      </c>
      <c r="O18" s="149" t="s">
        <v>42</v>
      </c>
      <c r="P18" s="148" t="s">
        <v>41</v>
      </c>
      <c r="Q18" s="149" t="s">
        <v>42</v>
      </c>
      <c r="R18" s="148" t="s">
        <v>41</v>
      </c>
      <c r="S18" s="149" t="s">
        <v>42</v>
      </c>
      <c r="T18" s="149" t="s">
        <v>41</v>
      </c>
      <c r="U18" s="150" t="s">
        <v>42</v>
      </c>
      <c r="V18" s="151"/>
    </row>
    <row r="19" spans="1:22" x14ac:dyDescent="0.25">
      <c r="A19" s="179" t="s">
        <v>43</v>
      </c>
      <c r="B19" s="86">
        <f ca="1">B21*$G$9</f>
        <v>0</v>
      </c>
      <c r="C19" s="73">
        <f ca="1">C21*$G$9</f>
        <v>0</v>
      </c>
      <c r="D19" s="73">
        <f ca="1">D21*$G$9</f>
        <v>0</v>
      </c>
      <c r="E19" s="73">
        <f ca="1">E21*$G$9</f>
        <v>0</v>
      </c>
      <c r="F19" s="73">
        <f t="shared" ref="F19:H19" ca="1" si="0">F21*$G$9</f>
        <v>0</v>
      </c>
      <c r="G19" s="73">
        <f t="shared" ca="1" si="0"/>
        <v>0</v>
      </c>
      <c r="H19" s="73">
        <f t="shared" ca="1" si="0"/>
        <v>0</v>
      </c>
      <c r="I19" s="73">
        <f t="shared" ref="I19:U19" ca="1" si="1">I21*$G$9</f>
        <v>0</v>
      </c>
      <c r="J19" s="34">
        <f t="shared" ca="1" si="1"/>
        <v>0</v>
      </c>
      <c r="K19" s="73">
        <f t="shared" ref="K19:M19" ca="1" si="2">K21*$G$9</f>
        <v>0</v>
      </c>
      <c r="L19" s="86">
        <f t="shared" ca="1" si="2"/>
        <v>0</v>
      </c>
      <c r="M19" s="34">
        <f t="shared" ca="1" si="2"/>
        <v>0</v>
      </c>
      <c r="N19" s="73">
        <f t="shared" ca="1" si="1"/>
        <v>0</v>
      </c>
      <c r="O19" s="34">
        <f t="shared" ca="1" si="1"/>
        <v>0</v>
      </c>
      <c r="P19" s="34">
        <f t="shared" ca="1" si="1"/>
        <v>0</v>
      </c>
      <c r="Q19" s="34">
        <f t="shared" ca="1" si="1"/>
        <v>0</v>
      </c>
      <c r="R19" s="34">
        <f t="shared" ca="1" si="1"/>
        <v>0</v>
      </c>
      <c r="S19" s="34">
        <f t="shared" ca="1" si="1"/>
        <v>0</v>
      </c>
      <c r="T19" s="34">
        <f t="shared" ca="1" si="1"/>
        <v>0</v>
      </c>
      <c r="U19" s="34">
        <f t="shared" ca="1" si="1"/>
        <v>0</v>
      </c>
      <c r="V19" s="36">
        <f t="shared" ref="V19:V25" ca="1" si="3">SUM(B19:U19)</f>
        <v>0</v>
      </c>
    </row>
    <row r="20" spans="1:22" x14ac:dyDescent="0.25">
      <c r="A20" s="180" t="s">
        <v>44</v>
      </c>
      <c r="B20" s="90"/>
      <c r="C20" s="20"/>
      <c r="D20" s="20"/>
      <c r="E20" s="20"/>
      <c r="F20" s="20"/>
      <c r="G20" s="20"/>
      <c r="H20" s="20"/>
      <c r="I20" s="20"/>
      <c r="J20" s="20"/>
      <c r="K20" s="20"/>
      <c r="L20" s="154"/>
      <c r="M20" s="71"/>
      <c r="N20" s="30"/>
      <c r="O20" s="71"/>
      <c r="P20" s="71"/>
      <c r="Q20" s="71"/>
      <c r="R20" s="71"/>
      <c r="S20" s="71"/>
      <c r="T20" s="71"/>
      <c r="U20" s="72"/>
      <c r="V20" s="27">
        <f t="shared" si="3"/>
        <v>0</v>
      </c>
    </row>
    <row r="21" spans="1:22" x14ac:dyDescent="0.25">
      <c r="A21" s="181" t="s">
        <v>45</v>
      </c>
      <c r="B21" s="103">
        <f t="shared" ref="B21:I21" si="4">B23+B25</f>
        <v>0</v>
      </c>
      <c r="C21" s="104">
        <f t="shared" si="4"/>
        <v>0</v>
      </c>
      <c r="D21" s="104">
        <f t="shared" si="4"/>
        <v>0</v>
      </c>
      <c r="E21" s="104">
        <f t="shared" si="4"/>
        <v>0</v>
      </c>
      <c r="F21" s="104">
        <f t="shared" si="4"/>
        <v>0</v>
      </c>
      <c r="G21" s="104">
        <f t="shared" si="4"/>
        <v>0</v>
      </c>
      <c r="H21" s="104">
        <f t="shared" si="4"/>
        <v>0</v>
      </c>
      <c r="I21" s="104">
        <f t="shared" si="4"/>
        <v>0</v>
      </c>
      <c r="J21" s="104">
        <f t="shared" ref="J21:K21" si="5">J23+J25</f>
        <v>0</v>
      </c>
      <c r="K21" s="104">
        <f t="shared" si="5"/>
        <v>0</v>
      </c>
      <c r="L21" s="103">
        <f>L25</f>
        <v>0</v>
      </c>
      <c r="M21" s="104">
        <f t="shared" ref="M21:Q21" si="6">M25</f>
        <v>0</v>
      </c>
      <c r="N21" s="109">
        <f t="shared" si="6"/>
        <v>0</v>
      </c>
      <c r="O21" s="109">
        <f t="shared" si="6"/>
        <v>0</v>
      </c>
      <c r="P21" s="109">
        <f t="shared" si="6"/>
        <v>0</v>
      </c>
      <c r="Q21" s="109">
        <f t="shared" si="6"/>
        <v>0</v>
      </c>
      <c r="R21" s="30"/>
      <c r="S21" s="30"/>
      <c r="T21" s="30"/>
      <c r="U21" s="30"/>
      <c r="V21" s="55">
        <f t="shared" si="3"/>
        <v>0</v>
      </c>
    </row>
    <row r="22" spans="1:22" x14ac:dyDescent="0.25">
      <c r="A22" s="182" t="s">
        <v>46</v>
      </c>
      <c r="B22" s="107">
        <f ca="1">B23*$G$9</f>
        <v>0</v>
      </c>
      <c r="C22" s="108">
        <f ca="1">C23*$G$9</f>
        <v>0</v>
      </c>
      <c r="D22" s="108">
        <f ca="1">D23*$G$9</f>
        <v>0</v>
      </c>
      <c r="E22" s="108">
        <f t="shared" ref="E22:K22" ca="1" si="7">E23*$G$9</f>
        <v>0</v>
      </c>
      <c r="F22" s="108">
        <f t="shared" ca="1" si="7"/>
        <v>0</v>
      </c>
      <c r="G22" s="108">
        <f t="shared" ca="1" si="7"/>
        <v>0</v>
      </c>
      <c r="H22" s="108">
        <f ca="1">H23*$G$9</f>
        <v>0</v>
      </c>
      <c r="I22" s="108">
        <f t="shared" ca="1" si="7"/>
        <v>0</v>
      </c>
      <c r="J22" s="108">
        <f ca="1">J23*$G$9</f>
        <v>0</v>
      </c>
      <c r="K22" s="108">
        <f t="shared" ca="1" si="7"/>
        <v>0</v>
      </c>
      <c r="L22" s="154"/>
      <c r="M22" s="155"/>
      <c r="N22" s="30"/>
      <c r="O22" s="30"/>
      <c r="P22" s="30"/>
      <c r="Q22" s="30"/>
      <c r="R22" s="30"/>
      <c r="S22" s="30"/>
      <c r="T22" s="30"/>
      <c r="U22" s="30"/>
      <c r="V22" s="110">
        <f t="shared" ca="1" si="3"/>
        <v>0</v>
      </c>
    </row>
    <row r="23" spans="1:22" x14ac:dyDescent="0.25">
      <c r="A23" s="175" t="s">
        <v>47</v>
      </c>
      <c r="B23" s="105"/>
      <c r="C23" s="106"/>
      <c r="D23" s="106"/>
      <c r="E23" s="106"/>
      <c r="F23" s="106"/>
      <c r="G23" s="106"/>
      <c r="H23" s="106"/>
      <c r="I23" s="106"/>
      <c r="J23" s="106"/>
      <c r="K23" s="106"/>
      <c r="L23" s="154"/>
      <c r="M23" s="155"/>
      <c r="N23" s="30"/>
      <c r="O23" s="30"/>
      <c r="P23" s="30"/>
      <c r="Q23" s="30"/>
      <c r="R23" s="30"/>
      <c r="S23" s="30"/>
      <c r="T23" s="30"/>
      <c r="U23" s="30"/>
      <c r="V23" s="55">
        <f t="shared" si="3"/>
        <v>0</v>
      </c>
    </row>
    <row r="24" spans="1:22" x14ac:dyDescent="0.25">
      <c r="A24" s="182" t="s">
        <v>48</v>
      </c>
      <c r="B24" s="89">
        <f ca="1">B25*$G$9</f>
        <v>0</v>
      </c>
      <c r="C24" s="18">
        <f ca="1">C25*$G$9</f>
        <v>0</v>
      </c>
      <c r="D24" s="18">
        <f ca="1">D25*$G$9</f>
        <v>0</v>
      </c>
      <c r="E24" s="18">
        <f ca="1">E25*$G$9</f>
        <v>0</v>
      </c>
      <c r="F24" s="18">
        <f t="shared" ref="F24:K24" ca="1" si="8">F25*$G$9</f>
        <v>0</v>
      </c>
      <c r="G24" s="18">
        <f t="shared" ca="1" si="8"/>
        <v>0</v>
      </c>
      <c r="H24" s="18">
        <f t="shared" ca="1" si="8"/>
        <v>0</v>
      </c>
      <c r="I24" s="18">
        <f t="shared" ca="1" si="8"/>
        <v>0</v>
      </c>
      <c r="J24" s="18">
        <f t="shared" ca="1" si="8"/>
        <v>0</v>
      </c>
      <c r="K24" s="18">
        <f t="shared" ca="1" si="8"/>
        <v>0</v>
      </c>
      <c r="L24" s="89">
        <f t="shared" ref="L24:Q24" ca="1" si="9">L25*$G$9</f>
        <v>0</v>
      </c>
      <c r="M24" s="18">
        <f t="shared" ca="1" si="9"/>
        <v>0</v>
      </c>
      <c r="N24" s="18">
        <f t="shared" ca="1" si="9"/>
        <v>0</v>
      </c>
      <c r="O24" s="18">
        <f t="shared" ca="1" si="9"/>
        <v>0</v>
      </c>
      <c r="P24" s="18">
        <f t="shared" ca="1" si="9"/>
        <v>0</v>
      </c>
      <c r="Q24" s="18">
        <f t="shared" ca="1" si="9"/>
        <v>0</v>
      </c>
      <c r="R24" s="30"/>
      <c r="S24" s="30"/>
      <c r="T24" s="30"/>
      <c r="U24" s="30"/>
      <c r="V24" s="27">
        <f t="shared" ca="1" si="3"/>
        <v>0</v>
      </c>
    </row>
    <row r="25" spans="1:22" x14ac:dyDescent="0.25">
      <c r="A25" s="175" t="s">
        <v>49</v>
      </c>
      <c r="B25" s="87"/>
      <c r="C25" s="88"/>
      <c r="D25" s="88"/>
      <c r="E25" s="88"/>
      <c r="F25" s="88"/>
      <c r="G25" s="88"/>
      <c r="H25" s="88"/>
      <c r="I25" s="88"/>
      <c r="J25" s="88"/>
      <c r="K25" s="88"/>
      <c r="L25" s="87"/>
      <c r="M25" s="88"/>
      <c r="N25" s="39"/>
      <c r="O25" s="39"/>
      <c r="P25" s="39"/>
      <c r="Q25" s="39"/>
      <c r="R25" s="30"/>
      <c r="S25" s="30"/>
      <c r="T25" s="30"/>
      <c r="U25" s="30"/>
      <c r="V25" s="55">
        <f t="shared" si="3"/>
        <v>0</v>
      </c>
    </row>
    <row r="26" spans="1:22" x14ac:dyDescent="0.25">
      <c r="A26" s="183" t="s">
        <v>50</v>
      </c>
      <c r="B26" s="91">
        <f ca="1">B19</f>
        <v>0</v>
      </c>
      <c r="C26" s="21">
        <f t="shared" ref="C26:U26" ca="1" si="10">C19+B26</f>
        <v>0</v>
      </c>
      <c r="D26" s="21">
        <f t="shared" ca="1" si="10"/>
        <v>0</v>
      </c>
      <c r="E26" s="21">
        <f t="shared" ca="1" si="10"/>
        <v>0</v>
      </c>
      <c r="F26" s="21">
        <f t="shared" ca="1" si="10"/>
        <v>0</v>
      </c>
      <c r="G26" s="21">
        <f t="shared" ca="1" si="10"/>
        <v>0</v>
      </c>
      <c r="H26" s="21">
        <f ca="1">H19+G26</f>
        <v>0</v>
      </c>
      <c r="I26" s="21">
        <f t="shared" ca="1" si="10"/>
        <v>0</v>
      </c>
      <c r="J26" s="21">
        <f ca="1">J19+I26</f>
        <v>0</v>
      </c>
      <c r="K26" s="21">
        <f t="shared" ref="K26" ca="1" si="11">K19+J26</f>
        <v>0</v>
      </c>
      <c r="L26" s="91">
        <f ca="1">L19+K26</f>
        <v>0</v>
      </c>
      <c r="M26" s="21">
        <f t="shared" ref="M26:S26" ca="1" si="12">M19+L26</f>
        <v>0</v>
      </c>
      <c r="N26" s="21">
        <f t="shared" ca="1" si="12"/>
        <v>0</v>
      </c>
      <c r="O26" s="21">
        <f t="shared" ca="1" si="12"/>
        <v>0</v>
      </c>
      <c r="P26" s="21">
        <f t="shared" ca="1" si="12"/>
        <v>0</v>
      </c>
      <c r="Q26" s="21">
        <f t="shared" ca="1" si="12"/>
        <v>0</v>
      </c>
      <c r="R26" s="21">
        <f t="shared" ca="1" si="12"/>
        <v>0</v>
      </c>
      <c r="S26" s="21">
        <f t="shared" ca="1" si="12"/>
        <v>0</v>
      </c>
      <c r="T26" s="21">
        <f t="shared" ca="1" si="10"/>
        <v>0</v>
      </c>
      <c r="U26" s="35">
        <f t="shared" ca="1" si="10"/>
        <v>0</v>
      </c>
      <c r="V26" s="27">
        <f ca="1">U26</f>
        <v>0</v>
      </c>
    </row>
    <row r="27" spans="1:22" x14ac:dyDescent="0.25">
      <c r="A27" s="182" t="s">
        <v>51</v>
      </c>
      <c r="B27" s="92">
        <f>B21</f>
        <v>0</v>
      </c>
      <c r="C27" s="93">
        <f t="shared" ref="C27:U27" si="13">B27+C21</f>
        <v>0</v>
      </c>
      <c r="D27" s="93">
        <f t="shared" si="13"/>
        <v>0</v>
      </c>
      <c r="E27" s="93">
        <f t="shared" si="13"/>
        <v>0</v>
      </c>
      <c r="F27" s="93">
        <f t="shared" si="13"/>
        <v>0</v>
      </c>
      <c r="G27" s="93">
        <f t="shared" si="13"/>
        <v>0</v>
      </c>
      <c r="H27" s="93">
        <f>G27+H21</f>
        <v>0</v>
      </c>
      <c r="I27" s="93">
        <f t="shared" si="13"/>
        <v>0</v>
      </c>
      <c r="J27" s="93">
        <f>I27+J21</f>
        <v>0</v>
      </c>
      <c r="K27" s="93">
        <f t="shared" ref="K27" si="14">J27+K21</f>
        <v>0</v>
      </c>
      <c r="L27" s="92">
        <f>K27+L21</f>
        <v>0</v>
      </c>
      <c r="M27" s="93">
        <f t="shared" ref="M27:S27" si="15">L27+M21</f>
        <v>0</v>
      </c>
      <c r="N27" s="53">
        <f t="shared" si="15"/>
        <v>0</v>
      </c>
      <c r="O27" s="53">
        <f t="shared" si="15"/>
        <v>0</v>
      </c>
      <c r="P27" s="53">
        <f t="shared" si="15"/>
        <v>0</v>
      </c>
      <c r="Q27" s="53">
        <f t="shared" si="15"/>
        <v>0</v>
      </c>
      <c r="R27" s="53">
        <f t="shared" si="15"/>
        <v>0</v>
      </c>
      <c r="S27" s="53">
        <f t="shared" si="15"/>
        <v>0</v>
      </c>
      <c r="T27" s="53">
        <f t="shared" si="13"/>
        <v>0</v>
      </c>
      <c r="U27" s="54">
        <f t="shared" si="13"/>
        <v>0</v>
      </c>
      <c r="V27" s="111">
        <f>U27</f>
        <v>0</v>
      </c>
    </row>
    <row r="28" spans="1:22" ht="15.75" thickBot="1" x14ac:dyDescent="0.3">
      <c r="A28" s="184" t="s">
        <v>52</v>
      </c>
      <c r="B28" s="94">
        <f t="shared" ref="B28:I28" ca="1" si="16">IFERROR(B22/B20,0)</f>
        <v>0</v>
      </c>
      <c r="C28" s="26">
        <f t="shared" ca="1" si="16"/>
        <v>0</v>
      </c>
      <c r="D28" s="26">
        <f t="shared" ca="1" si="16"/>
        <v>0</v>
      </c>
      <c r="E28" s="26">
        <f t="shared" ca="1" si="16"/>
        <v>0</v>
      </c>
      <c r="F28" s="26">
        <f t="shared" ca="1" si="16"/>
        <v>0</v>
      </c>
      <c r="G28" s="26">
        <f t="shared" ca="1" si="16"/>
        <v>0</v>
      </c>
      <c r="H28" s="26">
        <f t="shared" ca="1" si="16"/>
        <v>0</v>
      </c>
      <c r="I28" s="26">
        <f t="shared" ca="1" si="16"/>
        <v>0</v>
      </c>
      <c r="J28" s="26">
        <f t="shared" ref="J28:K28" ca="1" si="17">IFERROR(J22/J20,0)</f>
        <v>0</v>
      </c>
      <c r="K28" s="26">
        <f t="shared" ca="1" si="17"/>
        <v>0</v>
      </c>
      <c r="L28" s="164"/>
      <c r="M28" s="165"/>
      <c r="N28" s="165"/>
      <c r="O28" s="165"/>
      <c r="P28" s="165"/>
      <c r="Q28" s="165"/>
      <c r="R28" s="165"/>
      <c r="S28" s="165"/>
      <c r="T28" s="165"/>
      <c r="U28" s="166"/>
      <c r="V28" s="28">
        <f ca="1">IFERROR(V22/V20,0)</f>
        <v>0</v>
      </c>
    </row>
    <row r="29" spans="1:22" ht="15.75" thickBot="1" x14ac:dyDescent="0.3">
      <c r="A29" s="24"/>
      <c r="B29" s="95"/>
      <c r="C29" s="24"/>
      <c r="D29" s="24"/>
      <c r="E29" s="24"/>
      <c r="F29" s="24"/>
      <c r="G29" s="24"/>
      <c r="H29" s="24"/>
      <c r="I29" s="24"/>
      <c r="J29" s="24"/>
      <c r="K29" s="24"/>
      <c r="L29" s="95"/>
      <c r="M29" s="24"/>
      <c r="N29" s="24"/>
      <c r="O29" s="24"/>
      <c r="P29" s="24"/>
      <c r="Q29" s="24"/>
      <c r="R29" s="24"/>
      <c r="S29" s="24"/>
      <c r="T29" s="24"/>
      <c r="U29" s="24"/>
      <c r="V29" s="25"/>
    </row>
    <row r="30" spans="1:22" x14ac:dyDescent="0.25">
      <c r="A30" s="185" t="s">
        <v>53</v>
      </c>
      <c r="B30" s="96">
        <f ca="1">B31*$G$9</f>
        <v>0</v>
      </c>
      <c r="C30" s="65">
        <f ca="1">C31*$G$9</f>
        <v>0</v>
      </c>
      <c r="D30" s="65">
        <f ca="1">D31*$G$9</f>
        <v>0</v>
      </c>
      <c r="E30" s="65">
        <f ca="1">E31*$G$9</f>
        <v>0</v>
      </c>
      <c r="F30" s="65">
        <f t="shared" ref="F30:J30" ca="1" si="18">F31*$G$9</f>
        <v>0</v>
      </c>
      <c r="G30" s="65">
        <f t="shared" ca="1" si="18"/>
        <v>0</v>
      </c>
      <c r="H30" s="65">
        <f t="shared" ca="1" si="18"/>
        <v>0</v>
      </c>
      <c r="I30" s="65">
        <f t="shared" ref="I30:U30" ca="1" si="19">I31*$G$9</f>
        <v>0</v>
      </c>
      <c r="J30" s="65">
        <f t="shared" ca="1" si="18"/>
        <v>0</v>
      </c>
      <c r="K30" s="65">
        <f t="shared" ca="1" si="19"/>
        <v>0</v>
      </c>
      <c r="L30" s="96">
        <f t="shared" ca="1" si="19"/>
        <v>0</v>
      </c>
      <c r="M30" s="65">
        <f t="shared" ca="1" si="19"/>
        <v>0</v>
      </c>
      <c r="N30" s="65">
        <f t="shared" ca="1" si="19"/>
        <v>0</v>
      </c>
      <c r="O30" s="65">
        <f t="shared" ca="1" si="19"/>
        <v>0</v>
      </c>
      <c r="P30" s="65">
        <f t="shared" ca="1" si="19"/>
        <v>0</v>
      </c>
      <c r="Q30" s="65">
        <f t="shared" ca="1" si="19"/>
        <v>0</v>
      </c>
      <c r="R30" s="65">
        <f t="shared" ca="1" si="19"/>
        <v>0</v>
      </c>
      <c r="S30" s="65">
        <f t="shared" ca="1" si="19"/>
        <v>0</v>
      </c>
      <c r="T30" s="65">
        <f t="shared" ca="1" si="19"/>
        <v>0</v>
      </c>
      <c r="U30" s="66">
        <f t="shared" ca="1" si="19"/>
        <v>0</v>
      </c>
      <c r="V30" s="67">
        <f ca="1">SUM(B30:U30)</f>
        <v>0</v>
      </c>
    </row>
    <row r="31" spans="1:22" x14ac:dyDescent="0.25">
      <c r="A31" s="183" t="s">
        <v>54</v>
      </c>
      <c r="B31" s="87"/>
      <c r="C31" s="88"/>
      <c r="D31" s="88"/>
      <c r="E31" s="88"/>
      <c r="F31" s="88"/>
      <c r="G31" s="88"/>
      <c r="H31" s="88"/>
      <c r="I31" s="88"/>
      <c r="J31" s="88"/>
      <c r="K31" s="88"/>
      <c r="L31" s="87"/>
      <c r="M31" s="88"/>
      <c r="N31" s="39"/>
      <c r="O31" s="39"/>
      <c r="P31" s="39"/>
      <c r="Q31" s="39"/>
      <c r="R31" s="39"/>
      <c r="S31" s="39"/>
      <c r="T31" s="39"/>
      <c r="U31" s="64"/>
      <c r="V31" s="61">
        <f>SUM(B31:U31)</f>
        <v>0</v>
      </c>
    </row>
    <row r="32" spans="1:22" x14ac:dyDescent="0.25">
      <c r="A32" s="183" t="s">
        <v>55</v>
      </c>
      <c r="B32" s="91">
        <f ca="1">B30</f>
        <v>0</v>
      </c>
      <c r="C32" s="21">
        <f t="shared" ref="C32:I32" ca="1" si="20">C30+B32</f>
        <v>0</v>
      </c>
      <c r="D32" s="21">
        <f t="shared" ca="1" si="20"/>
        <v>0</v>
      </c>
      <c r="E32" s="21">
        <f t="shared" ca="1" si="20"/>
        <v>0</v>
      </c>
      <c r="F32" s="21">
        <f t="shared" ref="F32" ca="1" si="21">F30+E32</f>
        <v>0</v>
      </c>
      <c r="G32" s="21">
        <f t="shared" ref="G32" ca="1" si="22">G30+F32</f>
        <v>0</v>
      </c>
      <c r="H32" s="21">
        <f ca="1">H30+G32</f>
        <v>0</v>
      </c>
      <c r="I32" s="21">
        <f t="shared" ca="1" si="20"/>
        <v>0</v>
      </c>
      <c r="J32" s="21">
        <f ca="1">J30+I32</f>
        <v>0</v>
      </c>
      <c r="K32" s="21">
        <f t="shared" ref="K32" ca="1" si="23">K30+J32</f>
        <v>0</v>
      </c>
      <c r="L32" s="91">
        <f ca="1">L30+K32</f>
        <v>0</v>
      </c>
      <c r="M32" s="21">
        <f t="shared" ref="M32:U32" ca="1" si="24">M30+L32</f>
        <v>0</v>
      </c>
      <c r="N32" s="21">
        <f t="shared" ca="1" si="24"/>
        <v>0</v>
      </c>
      <c r="O32" s="21">
        <f t="shared" ca="1" si="24"/>
        <v>0</v>
      </c>
      <c r="P32" s="21">
        <f t="shared" ca="1" si="24"/>
        <v>0</v>
      </c>
      <c r="Q32" s="21">
        <f t="shared" ca="1" si="24"/>
        <v>0</v>
      </c>
      <c r="R32" s="21">
        <f t="shared" ca="1" si="24"/>
        <v>0</v>
      </c>
      <c r="S32" s="21">
        <f t="shared" ca="1" si="24"/>
        <v>0</v>
      </c>
      <c r="T32" s="21">
        <f t="shared" ca="1" si="24"/>
        <v>0</v>
      </c>
      <c r="U32" s="35">
        <f t="shared" ca="1" si="24"/>
        <v>0</v>
      </c>
      <c r="V32" s="62">
        <f ca="1">U32</f>
        <v>0</v>
      </c>
    </row>
    <row r="33" spans="1:23" ht="30.75" thickBot="1" x14ac:dyDescent="0.3">
      <c r="A33" s="186" t="s">
        <v>56</v>
      </c>
      <c r="B33" s="94">
        <f t="shared" ref="B33:U33" ca="1" si="25">B26-B32</f>
        <v>0</v>
      </c>
      <c r="C33" s="26">
        <f t="shared" ca="1" si="25"/>
        <v>0</v>
      </c>
      <c r="D33" s="26">
        <f t="shared" ca="1" si="25"/>
        <v>0</v>
      </c>
      <c r="E33" s="26">
        <f t="shared" ca="1" si="25"/>
        <v>0</v>
      </c>
      <c r="F33" s="26">
        <f t="shared" ca="1" si="25"/>
        <v>0</v>
      </c>
      <c r="G33" s="26">
        <f t="shared" ca="1" si="25"/>
        <v>0</v>
      </c>
      <c r="H33" s="26">
        <f t="shared" ca="1" si="25"/>
        <v>0</v>
      </c>
      <c r="I33" s="26">
        <f t="shared" ca="1" si="25"/>
        <v>0</v>
      </c>
      <c r="J33" s="26">
        <f t="shared" ref="J33:M33" ca="1" si="26">J26-J32</f>
        <v>0</v>
      </c>
      <c r="K33" s="26">
        <f t="shared" ca="1" si="26"/>
        <v>0</v>
      </c>
      <c r="L33" s="94">
        <f t="shared" ca="1" si="26"/>
        <v>0</v>
      </c>
      <c r="M33" s="26">
        <f t="shared" ca="1" si="26"/>
        <v>0</v>
      </c>
      <c r="N33" s="26">
        <f t="shared" ca="1" si="25"/>
        <v>0</v>
      </c>
      <c r="O33" s="26">
        <f t="shared" ca="1" si="25"/>
        <v>0</v>
      </c>
      <c r="P33" s="26">
        <f t="shared" ca="1" si="25"/>
        <v>0</v>
      </c>
      <c r="Q33" s="26">
        <f t="shared" ca="1" si="25"/>
        <v>0</v>
      </c>
      <c r="R33" s="26">
        <f t="shared" ca="1" si="25"/>
        <v>0</v>
      </c>
      <c r="S33" s="26">
        <f t="shared" ca="1" si="25"/>
        <v>0</v>
      </c>
      <c r="T33" s="26">
        <f ca="1">T26-T32</f>
        <v>0</v>
      </c>
      <c r="U33" s="56">
        <f t="shared" ca="1" si="25"/>
        <v>0</v>
      </c>
      <c r="V33" s="63">
        <f ca="1">U33</f>
        <v>0</v>
      </c>
    </row>
    <row r="34" spans="1:23" x14ac:dyDescent="0.25">
      <c r="A34" s="22"/>
      <c r="B34" s="117"/>
      <c r="C34" s="118"/>
      <c r="D34" s="118"/>
      <c r="E34" s="118"/>
      <c r="F34" s="118"/>
      <c r="G34" s="118"/>
      <c r="H34" s="118"/>
      <c r="I34" s="118"/>
      <c r="J34" s="118"/>
      <c r="K34" s="118"/>
      <c r="L34" s="91"/>
      <c r="M34" s="21"/>
      <c r="N34" s="21"/>
      <c r="O34" s="21"/>
      <c r="P34" s="21"/>
      <c r="Q34" s="21"/>
      <c r="R34" s="21"/>
      <c r="S34" s="21"/>
      <c r="T34" s="21"/>
      <c r="U34" s="21"/>
      <c r="V34" s="19"/>
    </row>
    <row r="35" spans="1:23" x14ac:dyDescent="0.25">
      <c r="A35" s="187" t="s">
        <v>57</v>
      </c>
      <c r="B35" s="97">
        <f>SUM(B36:B37)</f>
        <v>0</v>
      </c>
      <c r="C35" s="32">
        <f t="shared" ref="C35:U35" si="27">SUM(C36:C37)</f>
        <v>0</v>
      </c>
      <c r="D35" s="32">
        <f t="shared" si="27"/>
        <v>0</v>
      </c>
      <c r="E35" s="32">
        <f t="shared" si="27"/>
        <v>0</v>
      </c>
      <c r="F35" s="32">
        <f t="shared" ref="F35:H35" si="28">SUM(F36:F37)</f>
        <v>0</v>
      </c>
      <c r="G35" s="32">
        <f t="shared" si="28"/>
        <v>0</v>
      </c>
      <c r="H35" s="32">
        <f t="shared" si="28"/>
        <v>0</v>
      </c>
      <c r="I35" s="32">
        <f t="shared" si="27"/>
        <v>0</v>
      </c>
      <c r="J35" s="32">
        <f t="shared" si="27"/>
        <v>0</v>
      </c>
      <c r="K35" s="32">
        <f t="shared" ref="K35:M35" si="29">SUM(K36:K37)</f>
        <v>0</v>
      </c>
      <c r="L35" s="97">
        <f t="shared" ca="1" si="29"/>
        <v>0</v>
      </c>
      <c r="M35" s="32">
        <f t="shared" ca="1" si="29"/>
        <v>0</v>
      </c>
      <c r="N35" s="32">
        <f t="shared" ca="1" si="27"/>
        <v>0</v>
      </c>
      <c r="O35" s="32">
        <f t="shared" ca="1" si="27"/>
        <v>0</v>
      </c>
      <c r="P35" s="32">
        <f t="shared" ca="1" si="27"/>
        <v>0</v>
      </c>
      <c r="Q35" s="32">
        <f t="shared" ca="1" si="27"/>
        <v>0</v>
      </c>
      <c r="R35" s="32">
        <f t="shared" ca="1" si="27"/>
        <v>0</v>
      </c>
      <c r="S35" s="32">
        <f t="shared" ca="1" si="27"/>
        <v>0</v>
      </c>
      <c r="T35" s="32">
        <f t="shared" ca="1" si="27"/>
        <v>0</v>
      </c>
      <c r="U35" s="32">
        <f t="shared" ca="1" si="27"/>
        <v>0</v>
      </c>
      <c r="V35" s="33">
        <f ca="1">SUM(B35:U35)</f>
        <v>0</v>
      </c>
    </row>
    <row r="36" spans="1:23" x14ac:dyDescent="0.25">
      <c r="A36" s="175" t="s">
        <v>61</v>
      </c>
      <c r="B36" s="89">
        <f>B38*$G$8</f>
        <v>0</v>
      </c>
      <c r="C36" s="18">
        <f t="shared" ref="C36:I36" si="30">C38*$G$8</f>
        <v>0</v>
      </c>
      <c r="D36" s="18">
        <f t="shared" si="30"/>
        <v>0</v>
      </c>
      <c r="E36" s="18">
        <f t="shared" si="30"/>
        <v>0</v>
      </c>
      <c r="F36" s="18">
        <f t="shared" si="30"/>
        <v>0</v>
      </c>
      <c r="G36" s="18">
        <f t="shared" si="30"/>
        <v>0</v>
      </c>
      <c r="H36" s="18">
        <f t="shared" si="30"/>
        <v>0</v>
      </c>
      <c r="I36" s="18">
        <f t="shared" si="30"/>
        <v>0</v>
      </c>
      <c r="J36" s="18">
        <f t="shared" ref="J36:K36" si="31">J38*$G$8</f>
        <v>0</v>
      </c>
      <c r="K36" s="18">
        <f t="shared" si="31"/>
        <v>0</v>
      </c>
      <c r="L36" s="156"/>
      <c r="M36" s="29"/>
      <c r="N36" s="29"/>
      <c r="O36" s="29"/>
      <c r="P36" s="29"/>
      <c r="Q36" s="29"/>
      <c r="R36" s="29"/>
      <c r="S36" s="29"/>
      <c r="T36" s="29"/>
      <c r="U36" s="29"/>
      <c r="V36" s="27">
        <f>SUM(B36:U36)</f>
        <v>0</v>
      </c>
    </row>
    <row r="37" spans="1:23" x14ac:dyDescent="0.25">
      <c r="A37" s="175" t="s">
        <v>62</v>
      </c>
      <c r="B37" s="156"/>
      <c r="C37" s="29"/>
      <c r="D37" s="29"/>
      <c r="E37" s="29"/>
      <c r="F37" s="29"/>
      <c r="G37" s="29"/>
      <c r="H37" s="29"/>
      <c r="I37" s="29"/>
      <c r="J37" s="29"/>
      <c r="K37" s="29"/>
      <c r="L37" s="89">
        <f ca="1">L39*K33</f>
        <v>0</v>
      </c>
      <c r="M37" s="18">
        <f t="shared" ref="M37:U37" ca="1" si="32">M39*L33</f>
        <v>0</v>
      </c>
      <c r="N37" s="18">
        <f t="shared" ca="1" si="32"/>
        <v>0</v>
      </c>
      <c r="O37" s="18">
        <f t="shared" ca="1" si="32"/>
        <v>0</v>
      </c>
      <c r="P37" s="18">
        <f t="shared" ca="1" si="32"/>
        <v>0</v>
      </c>
      <c r="Q37" s="18">
        <f t="shared" ca="1" si="32"/>
        <v>0</v>
      </c>
      <c r="R37" s="18">
        <f t="shared" ca="1" si="32"/>
        <v>0</v>
      </c>
      <c r="S37" s="18">
        <f t="shared" ca="1" si="32"/>
        <v>0</v>
      </c>
      <c r="T37" s="18">
        <f t="shared" ca="1" si="32"/>
        <v>0</v>
      </c>
      <c r="U37" s="18">
        <f t="shared" ca="1" si="32"/>
        <v>0</v>
      </c>
      <c r="V37" s="27">
        <f ca="1">SUM(B37:U37)</f>
        <v>0</v>
      </c>
    </row>
    <row r="38" spans="1:23" x14ac:dyDescent="0.25">
      <c r="A38" s="175" t="s">
        <v>58</v>
      </c>
      <c r="B38" s="116">
        <v>1.2500000000000001E-2</v>
      </c>
      <c r="C38" s="115">
        <v>1.2500000000000001E-2</v>
      </c>
      <c r="D38" s="115">
        <v>1.2500000000000001E-2</v>
      </c>
      <c r="E38" s="115">
        <v>1.2500000000000001E-2</v>
      </c>
      <c r="F38" s="115">
        <v>1.2500000000000001E-2</v>
      </c>
      <c r="G38" s="115">
        <v>1.2500000000000001E-2</v>
      </c>
      <c r="H38" s="115">
        <v>1.2500000000000001E-2</v>
      </c>
      <c r="I38" s="115">
        <v>1.2500000000000001E-2</v>
      </c>
      <c r="J38" s="115">
        <v>1.2500000000000001E-2</v>
      </c>
      <c r="K38" s="115">
        <v>1.2500000000000001E-2</v>
      </c>
      <c r="L38" s="156"/>
      <c r="M38" s="29"/>
      <c r="N38" s="29"/>
      <c r="O38" s="29"/>
      <c r="P38" s="29"/>
      <c r="Q38" s="29"/>
      <c r="R38" s="29"/>
      <c r="S38" s="29"/>
      <c r="T38" s="29"/>
      <c r="U38" s="29"/>
      <c r="V38" s="27"/>
    </row>
    <row r="39" spans="1:23" x14ac:dyDescent="0.25">
      <c r="A39" s="175" t="s">
        <v>59</v>
      </c>
      <c r="B39" s="167"/>
      <c r="C39" s="168"/>
      <c r="D39" s="168"/>
      <c r="E39" s="168"/>
      <c r="F39" s="168"/>
      <c r="G39" s="168"/>
      <c r="H39" s="168"/>
      <c r="I39" s="168"/>
      <c r="J39" s="168"/>
      <c r="K39" s="168"/>
      <c r="L39" s="157">
        <v>1.2500000000000001E-2</v>
      </c>
      <c r="M39" s="112">
        <v>1.2500000000000001E-2</v>
      </c>
      <c r="N39" s="112">
        <v>1.2500000000000001E-2</v>
      </c>
      <c r="O39" s="112">
        <v>1.2500000000000001E-2</v>
      </c>
      <c r="P39" s="112">
        <v>1.2500000000000001E-2</v>
      </c>
      <c r="Q39" s="112">
        <v>1.2500000000000001E-2</v>
      </c>
      <c r="R39" s="112">
        <v>1.2500000000000001E-2</v>
      </c>
      <c r="S39" s="112">
        <v>1.2500000000000001E-2</v>
      </c>
      <c r="T39" s="112">
        <v>1.2500000000000001E-2</v>
      </c>
      <c r="U39" s="113">
        <v>1.2500000000000001E-2</v>
      </c>
      <c r="V39" s="27"/>
    </row>
    <row r="40" spans="1:23" x14ac:dyDescent="0.25">
      <c r="A40" s="188" t="s">
        <v>25</v>
      </c>
      <c r="B40" s="131">
        <f t="shared" ref="B40:U40" ca="1" si="33">IFERROR(B41/(B41+B26),0)</f>
        <v>0</v>
      </c>
      <c r="C40" s="131">
        <f t="shared" ca="1" si="33"/>
        <v>0</v>
      </c>
      <c r="D40" s="131">
        <f t="shared" ca="1" si="33"/>
        <v>0</v>
      </c>
      <c r="E40" s="131">
        <f t="shared" ca="1" si="33"/>
        <v>0</v>
      </c>
      <c r="F40" s="98">
        <f t="shared" ca="1" si="33"/>
        <v>0</v>
      </c>
      <c r="G40" s="98">
        <f t="shared" ca="1" si="33"/>
        <v>0</v>
      </c>
      <c r="H40" s="98">
        <f t="shared" ca="1" si="33"/>
        <v>0</v>
      </c>
      <c r="I40" s="98">
        <f t="shared" ca="1" si="33"/>
        <v>0</v>
      </c>
      <c r="J40" s="98">
        <f t="shared" ref="J40:M40" ca="1" si="34">IFERROR(J41/(J41+J26),0)</f>
        <v>0</v>
      </c>
      <c r="K40" s="98">
        <f t="shared" ca="1" si="34"/>
        <v>0</v>
      </c>
      <c r="L40" s="103">
        <f t="shared" ca="1" si="34"/>
        <v>0</v>
      </c>
      <c r="M40" s="104">
        <f t="shared" ca="1" si="34"/>
        <v>0</v>
      </c>
      <c r="N40" s="109">
        <f t="shared" ca="1" si="33"/>
        <v>0</v>
      </c>
      <c r="O40" s="109">
        <f t="shared" ca="1" si="33"/>
        <v>0</v>
      </c>
      <c r="P40" s="109">
        <f t="shared" ca="1" si="33"/>
        <v>0</v>
      </c>
      <c r="Q40" s="109">
        <f t="shared" ca="1" si="33"/>
        <v>0</v>
      </c>
      <c r="R40" s="109">
        <f t="shared" ca="1" si="33"/>
        <v>0</v>
      </c>
      <c r="S40" s="109">
        <f t="shared" ca="1" si="33"/>
        <v>0</v>
      </c>
      <c r="T40" s="109">
        <f t="shared" ca="1" si="33"/>
        <v>0</v>
      </c>
      <c r="U40" s="109">
        <f t="shared" ca="1" si="33"/>
        <v>0</v>
      </c>
      <c r="V40" s="27"/>
    </row>
    <row r="41" spans="1:23" x14ac:dyDescent="0.25">
      <c r="A41" s="187" t="s">
        <v>60</v>
      </c>
      <c r="B41" s="97">
        <f>B35</f>
        <v>0</v>
      </c>
      <c r="C41" s="32">
        <f t="shared" ref="C41:I41" si="35">B41+C35</f>
        <v>0</v>
      </c>
      <c r="D41" s="32">
        <f t="shared" si="35"/>
        <v>0</v>
      </c>
      <c r="E41" s="32">
        <f t="shared" si="35"/>
        <v>0</v>
      </c>
      <c r="F41" s="32">
        <f t="shared" si="35"/>
        <v>0</v>
      </c>
      <c r="G41" s="32">
        <f t="shared" si="35"/>
        <v>0</v>
      </c>
      <c r="H41" s="32">
        <f>G41+H35</f>
        <v>0</v>
      </c>
      <c r="I41" s="32">
        <f t="shared" si="35"/>
        <v>0</v>
      </c>
      <c r="J41" s="32">
        <f>I41+J35</f>
        <v>0</v>
      </c>
      <c r="K41" s="32">
        <f t="shared" ref="K41" si="36">J41+K35</f>
        <v>0</v>
      </c>
      <c r="L41" s="97">
        <f ca="1">K41+L35</f>
        <v>0</v>
      </c>
      <c r="M41" s="32">
        <f t="shared" ref="M41:U41" ca="1" si="37">L41+M35</f>
        <v>0</v>
      </c>
      <c r="N41" s="32">
        <f t="shared" ca="1" si="37"/>
        <v>0</v>
      </c>
      <c r="O41" s="32">
        <f t="shared" ca="1" si="37"/>
        <v>0</v>
      </c>
      <c r="P41" s="32">
        <f t="shared" ca="1" si="37"/>
        <v>0</v>
      </c>
      <c r="Q41" s="32">
        <f t="shared" ca="1" si="37"/>
        <v>0</v>
      </c>
      <c r="R41" s="32">
        <f t="shared" ca="1" si="37"/>
        <v>0</v>
      </c>
      <c r="S41" s="32">
        <f t="shared" ca="1" si="37"/>
        <v>0</v>
      </c>
      <c r="T41" s="32">
        <f t="shared" ca="1" si="37"/>
        <v>0</v>
      </c>
      <c r="U41" s="32">
        <f t="shared" ca="1" si="37"/>
        <v>0</v>
      </c>
      <c r="V41" s="33">
        <f ca="1">U41</f>
        <v>0</v>
      </c>
    </row>
    <row r="42" spans="1:23" ht="15.75" thickBot="1" x14ac:dyDescent="0.3">
      <c r="A42" s="24"/>
      <c r="B42" s="119"/>
      <c r="C42" s="120"/>
      <c r="D42" s="120"/>
      <c r="E42" s="120"/>
      <c r="F42" s="120"/>
      <c r="G42" s="120"/>
      <c r="H42" s="120"/>
      <c r="I42" s="120"/>
      <c r="J42" s="120"/>
      <c r="K42" s="120"/>
      <c r="L42" s="95"/>
      <c r="M42" s="24"/>
      <c r="N42" s="24"/>
      <c r="O42" s="24"/>
      <c r="P42" s="24"/>
      <c r="Q42" s="24"/>
      <c r="R42" s="24"/>
      <c r="S42" s="24"/>
      <c r="T42" s="24"/>
      <c r="U42" s="24"/>
      <c r="V42" s="23"/>
    </row>
    <row r="43" spans="1:23" x14ac:dyDescent="0.25">
      <c r="A43" s="189" t="s">
        <v>63</v>
      </c>
      <c r="B43" s="99">
        <f>SUM(B44:B48)</f>
        <v>0</v>
      </c>
      <c r="C43" s="34">
        <f t="shared" ref="C43:U43" si="38">SUM(C44:C48)</f>
        <v>0</v>
      </c>
      <c r="D43" s="34">
        <f t="shared" si="38"/>
        <v>0</v>
      </c>
      <c r="E43" s="34">
        <f t="shared" si="38"/>
        <v>0</v>
      </c>
      <c r="F43" s="34">
        <f t="shared" si="38"/>
        <v>0</v>
      </c>
      <c r="G43" s="34">
        <f t="shared" si="38"/>
        <v>0</v>
      </c>
      <c r="H43" s="34">
        <f t="shared" si="38"/>
        <v>0</v>
      </c>
      <c r="I43" s="34">
        <f t="shared" si="38"/>
        <v>0</v>
      </c>
      <c r="J43" s="34">
        <f t="shared" ref="J43:M43" si="39">SUM(J44:J48)</f>
        <v>0</v>
      </c>
      <c r="K43" s="34">
        <f t="shared" si="39"/>
        <v>0</v>
      </c>
      <c r="L43" s="99">
        <f t="shared" si="39"/>
        <v>0</v>
      </c>
      <c r="M43" s="34">
        <f t="shared" si="39"/>
        <v>0</v>
      </c>
      <c r="N43" s="34">
        <f t="shared" si="38"/>
        <v>0</v>
      </c>
      <c r="O43" s="34">
        <f t="shared" si="38"/>
        <v>0</v>
      </c>
      <c r="P43" s="34">
        <f t="shared" si="38"/>
        <v>0</v>
      </c>
      <c r="Q43" s="34">
        <f t="shared" si="38"/>
        <v>0</v>
      </c>
      <c r="R43" s="34">
        <f t="shared" si="38"/>
        <v>0</v>
      </c>
      <c r="S43" s="34">
        <f t="shared" si="38"/>
        <v>0</v>
      </c>
      <c r="T43" s="34">
        <f t="shared" si="38"/>
        <v>0</v>
      </c>
      <c r="U43" s="34">
        <f t="shared" si="38"/>
        <v>0</v>
      </c>
      <c r="V43" s="36">
        <f t="shared" ref="V43:V48" si="40">SUM(B43:U43)</f>
        <v>0</v>
      </c>
    </row>
    <row r="44" spans="1:23" x14ac:dyDescent="0.25">
      <c r="A44" s="182" t="s">
        <v>64</v>
      </c>
      <c r="B44" s="132"/>
      <c r="C44" s="133"/>
      <c r="D44" s="133"/>
      <c r="E44" s="133"/>
      <c r="F44" s="133"/>
      <c r="G44" s="133"/>
      <c r="H44" s="133"/>
      <c r="I44" s="152"/>
      <c r="J44" s="152"/>
      <c r="K44" s="152"/>
      <c r="L44" s="132"/>
      <c r="M44" s="152"/>
      <c r="N44" s="133"/>
      <c r="O44" s="133"/>
      <c r="P44" s="133"/>
      <c r="Q44" s="133"/>
      <c r="R44" s="133"/>
      <c r="S44" s="133"/>
      <c r="T44" s="133"/>
      <c r="U44" s="133"/>
      <c r="V44" s="27">
        <f t="shared" si="40"/>
        <v>0</v>
      </c>
      <c r="W44" s="138"/>
    </row>
    <row r="45" spans="1:23" x14ac:dyDescent="0.25">
      <c r="A45" s="182" t="s">
        <v>65</v>
      </c>
      <c r="B45" s="134"/>
      <c r="C45" s="135"/>
      <c r="D45" s="135"/>
      <c r="E45" s="135"/>
      <c r="F45" s="135"/>
      <c r="G45" s="135"/>
      <c r="H45" s="135"/>
      <c r="I45" s="135"/>
      <c r="J45" s="135"/>
      <c r="K45" s="135"/>
      <c r="L45" s="134"/>
      <c r="M45" s="135"/>
      <c r="N45" s="135"/>
      <c r="O45" s="135"/>
      <c r="P45" s="135"/>
      <c r="Q45" s="135"/>
      <c r="R45" s="135"/>
      <c r="S45" s="135"/>
      <c r="T45" s="135"/>
      <c r="U45" s="135"/>
      <c r="V45" s="27">
        <f t="shared" si="40"/>
        <v>0</v>
      </c>
      <c r="W45" s="138"/>
    </row>
    <row r="46" spans="1:23" x14ac:dyDescent="0.25">
      <c r="A46" s="175" t="s">
        <v>66</v>
      </c>
      <c r="B46" s="136"/>
      <c r="C46" s="137"/>
      <c r="D46" s="137"/>
      <c r="E46" s="137"/>
      <c r="F46" s="137"/>
      <c r="G46" s="137"/>
      <c r="H46" s="137"/>
      <c r="I46" s="137"/>
      <c r="J46" s="137"/>
      <c r="K46" s="137"/>
      <c r="L46" s="136"/>
      <c r="M46" s="137"/>
      <c r="N46" s="137"/>
      <c r="O46" s="137"/>
      <c r="P46" s="137"/>
      <c r="Q46" s="137"/>
      <c r="R46" s="137"/>
      <c r="S46" s="137"/>
      <c r="T46" s="137"/>
      <c r="U46" s="135"/>
      <c r="V46" s="27">
        <f t="shared" si="40"/>
        <v>0</v>
      </c>
      <c r="W46" s="138"/>
    </row>
    <row r="47" spans="1:23" x14ac:dyDescent="0.25">
      <c r="A47" s="175" t="s">
        <v>67</v>
      </c>
      <c r="B47" s="89">
        <f>B69*6</f>
        <v>0</v>
      </c>
      <c r="C47" s="18">
        <f t="shared" ref="C47:U47" si="41">C69*6</f>
        <v>0</v>
      </c>
      <c r="D47" s="18">
        <f t="shared" si="41"/>
        <v>0</v>
      </c>
      <c r="E47" s="18">
        <f t="shared" si="41"/>
        <v>0</v>
      </c>
      <c r="F47" s="18">
        <f t="shared" si="41"/>
        <v>0</v>
      </c>
      <c r="G47" s="18">
        <f t="shared" si="41"/>
        <v>0</v>
      </c>
      <c r="H47" s="18">
        <f t="shared" si="41"/>
        <v>0</v>
      </c>
      <c r="I47" s="18">
        <f t="shared" si="41"/>
        <v>0</v>
      </c>
      <c r="J47" s="18">
        <f t="shared" ref="J47:M47" si="42">J69*6</f>
        <v>0</v>
      </c>
      <c r="K47" s="18">
        <f t="shared" si="42"/>
        <v>0</v>
      </c>
      <c r="L47" s="89">
        <f t="shared" si="42"/>
        <v>0</v>
      </c>
      <c r="M47" s="18">
        <f t="shared" si="42"/>
        <v>0</v>
      </c>
      <c r="N47" s="18">
        <f t="shared" si="41"/>
        <v>0</v>
      </c>
      <c r="O47" s="18">
        <f t="shared" si="41"/>
        <v>0</v>
      </c>
      <c r="P47" s="18">
        <f t="shared" si="41"/>
        <v>0</v>
      </c>
      <c r="Q47" s="18">
        <f t="shared" si="41"/>
        <v>0</v>
      </c>
      <c r="R47" s="18">
        <f t="shared" si="41"/>
        <v>0</v>
      </c>
      <c r="S47" s="18">
        <f t="shared" si="41"/>
        <v>0</v>
      </c>
      <c r="T47" s="18">
        <f t="shared" si="41"/>
        <v>0</v>
      </c>
      <c r="U47" s="18">
        <f t="shared" si="41"/>
        <v>0</v>
      </c>
      <c r="V47" s="27">
        <f t="shared" si="40"/>
        <v>0</v>
      </c>
      <c r="W47" s="138"/>
    </row>
    <row r="48" spans="1:23" x14ac:dyDescent="0.25">
      <c r="A48" s="175" t="s">
        <v>68</v>
      </c>
      <c r="B48" s="90"/>
      <c r="C48" s="20"/>
      <c r="D48" s="20"/>
      <c r="E48" s="20"/>
      <c r="F48" s="20"/>
      <c r="G48" s="20"/>
      <c r="H48" s="20"/>
      <c r="I48" s="20"/>
      <c r="J48" s="20"/>
      <c r="K48" s="20"/>
      <c r="L48" s="90"/>
      <c r="M48" s="20"/>
      <c r="N48" s="20"/>
      <c r="O48" s="20"/>
      <c r="P48" s="20"/>
      <c r="Q48" s="20"/>
      <c r="R48" s="20"/>
      <c r="S48" s="20"/>
      <c r="T48" s="20"/>
      <c r="U48" s="20"/>
      <c r="V48" s="27">
        <f t="shared" si="40"/>
        <v>0</v>
      </c>
      <c r="W48" s="138" t="e">
        <f>IF(V48/V43&gt;0.1,"Proszę opisać w polu J51 główne składowe pozycji R48"," ")</f>
        <v>#DIV/0!</v>
      </c>
    </row>
    <row r="49" spans="1:22" ht="15.75" thickBot="1" x14ac:dyDescent="0.3">
      <c r="A49" s="190" t="s">
        <v>69</v>
      </c>
      <c r="B49" s="100">
        <f>B43</f>
        <v>0</v>
      </c>
      <c r="C49" s="47">
        <f t="shared" ref="C49:I49" si="43">B49+C43</f>
        <v>0</v>
      </c>
      <c r="D49" s="47">
        <f t="shared" si="43"/>
        <v>0</v>
      </c>
      <c r="E49" s="47">
        <f t="shared" si="43"/>
        <v>0</v>
      </c>
      <c r="F49" s="47">
        <f t="shared" si="43"/>
        <v>0</v>
      </c>
      <c r="G49" s="47">
        <f t="shared" si="43"/>
        <v>0</v>
      </c>
      <c r="H49" s="47">
        <f>G49+H43</f>
        <v>0</v>
      </c>
      <c r="I49" s="47">
        <f t="shared" si="43"/>
        <v>0</v>
      </c>
      <c r="J49" s="47">
        <f>I49+J43</f>
        <v>0</v>
      </c>
      <c r="K49" s="47">
        <f t="shared" ref="K49" si="44">J49+K43</f>
        <v>0</v>
      </c>
      <c r="L49" s="100">
        <f>K49+L43</f>
        <v>0</v>
      </c>
      <c r="M49" s="47">
        <f t="shared" ref="M49:U49" si="45">L49+M43</f>
        <v>0</v>
      </c>
      <c r="N49" s="47">
        <f t="shared" si="45"/>
        <v>0</v>
      </c>
      <c r="O49" s="47">
        <f t="shared" si="45"/>
        <v>0</v>
      </c>
      <c r="P49" s="47">
        <f t="shared" si="45"/>
        <v>0</v>
      </c>
      <c r="Q49" s="47">
        <f t="shared" si="45"/>
        <v>0</v>
      </c>
      <c r="R49" s="47">
        <f t="shared" si="45"/>
        <v>0</v>
      </c>
      <c r="S49" s="47">
        <f t="shared" si="45"/>
        <v>0</v>
      </c>
      <c r="T49" s="47">
        <f t="shared" si="45"/>
        <v>0</v>
      </c>
      <c r="U49" s="47">
        <f t="shared" si="45"/>
        <v>0</v>
      </c>
      <c r="V49" s="48">
        <f>U49</f>
        <v>0</v>
      </c>
    </row>
    <row r="50" spans="1:22" ht="15.75" thickBot="1" x14ac:dyDescent="0.3">
      <c r="A50" s="191" t="s">
        <v>70</v>
      </c>
      <c r="B50" s="101">
        <f t="shared" ref="B50:U50" si="46">B41-B49</f>
        <v>0</v>
      </c>
      <c r="C50" s="45">
        <f t="shared" si="46"/>
        <v>0</v>
      </c>
      <c r="D50" s="45">
        <f t="shared" si="46"/>
        <v>0</v>
      </c>
      <c r="E50" s="45">
        <f t="shared" si="46"/>
        <v>0</v>
      </c>
      <c r="F50" s="45">
        <f t="shared" si="46"/>
        <v>0</v>
      </c>
      <c r="G50" s="45">
        <f t="shared" si="46"/>
        <v>0</v>
      </c>
      <c r="H50" s="45">
        <f t="shared" si="46"/>
        <v>0</v>
      </c>
      <c r="I50" s="45">
        <f t="shared" si="46"/>
        <v>0</v>
      </c>
      <c r="J50" s="45">
        <f t="shared" ref="J50:M50" si="47">J41-J49</f>
        <v>0</v>
      </c>
      <c r="K50" s="45">
        <f t="shared" si="47"/>
        <v>0</v>
      </c>
      <c r="L50" s="101">
        <f t="shared" ca="1" si="47"/>
        <v>0</v>
      </c>
      <c r="M50" s="45">
        <f t="shared" ca="1" si="47"/>
        <v>0</v>
      </c>
      <c r="N50" s="45">
        <f t="shared" ca="1" si="46"/>
        <v>0</v>
      </c>
      <c r="O50" s="45">
        <f t="shared" ca="1" si="46"/>
        <v>0</v>
      </c>
      <c r="P50" s="45">
        <f t="shared" ca="1" si="46"/>
        <v>0</v>
      </c>
      <c r="Q50" s="45">
        <f t="shared" ca="1" si="46"/>
        <v>0</v>
      </c>
      <c r="R50" s="45">
        <f t="shared" ca="1" si="46"/>
        <v>0</v>
      </c>
      <c r="S50" s="45">
        <f t="shared" ca="1" si="46"/>
        <v>0</v>
      </c>
      <c r="T50" s="45">
        <f t="shared" ca="1" si="46"/>
        <v>0</v>
      </c>
      <c r="U50" s="45">
        <f t="shared" ca="1" si="46"/>
        <v>0</v>
      </c>
      <c r="V50" s="46">
        <f ca="1">U50</f>
        <v>0</v>
      </c>
    </row>
    <row r="51" spans="1:22" x14ac:dyDescent="0.25">
      <c r="A51" s="43"/>
      <c r="B51" s="102"/>
      <c r="C51" s="2"/>
      <c r="D51" s="2"/>
      <c r="E51" s="2"/>
      <c r="F51" s="2"/>
      <c r="G51" s="2"/>
      <c r="H51" s="2"/>
      <c r="I51" s="2"/>
      <c r="J51" s="2"/>
      <c r="K51" s="2"/>
      <c r="L51" s="158"/>
      <c r="M51" s="2"/>
      <c r="N51" s="2"/>
      <c r="O51" s="2"/>
      <c r="P51" s="2"/>
      <c r="Q51" s="2"/>
      <c r="R51" s="2"/>
      <c r="S51" s="2"/>
      <c r="T51" s="2"/>
      <c r="U51" s="49"/>
      <c r="V51" s="3"/>
    </row>
    <row r="52" spans="1:22" x14ac:dyDescent="0.25">
      <c r="A52" s="114" t="s">
        <v>71</v>
      </c>
      <c r="B52" s="102"/>
      <c r="C52" s="2"/>
      <c r="D52" s="2"/>
      <c r="E52" s="2"/>
      <c r="F52" s="2"/>
      <c r="G52" s="2"/>
      <c r="H52" s="2"/>
      <c r="I52" s="2"/>
      <c r="J52" s="2"/>
      <c r="K52" s="2"/>
      <c r="L52" s="102"/>
      <c r="M52" s="2"/>
      <c r="N52" s="2"/>
      <c r="O52" s="2"/>
      <c r="P52" s="2"/>
      <c r="Q52" s="2"/>
      <c r="R52" s="2"/>
      <c r="S52" s="2"/>
      <c r="T52" s="2"/>
      <c r="U52" s="2"/>
      <c r="V52" s="3"/>
    </row>
    <row r="53" spans="1:22" x14ac:dyDescent="0.25">
      <c r="A53" s="114" t="s">
        <v>72</v>
      </c>
      <c r="B53" s="102"/>
      <c r="C53" s="2"/>
      <c r="D53" s="2"/>
      <c r="E53" s="2"/>
      <c r="F53" s="2"/>
      <c r="G53" s="2"/>
      <c r="H53" s="2"/>
      <c r="I53" s="2"/>
      <c r="J53" s="2"/>
      <c r="K53" s="2"/>
      <c r="L53" s="102"/>
      <c r="M53" s="2"/>
      <c r="N53" s="2"/>
      <c r="O53" s="2"/>
      <c r="P53" s="2"/>
      <c r="Q53" s="2"/>
      <c r="R53" s="2"/>
      <c r="S53" s="2"/>
      <c r="T53" s="2"/>
      <c r="U53" s="2"/>
      <c r="V53" s="3"/>
    </row>
    <row r="54" spans="1:22" x14ac:dyDescent="0.25">
      <c r="A54" s="114" t="s">
        <v>73</v>
      </c>
      <c r="B54" s="102"/>
      <c r="C54" s="2"/>
      <c r="D54" s="2"/>
      <c r="E54" s="2"/>
      <c r="F54" s="2"/>
      <c r="G54" s="2"/>
      <c r="H54" s="2"/>
      <c r="I54" s="2"/>
      <c r="J54" s="2"/>
      <c r="K54" s="2"/>
      <c r="L54" s="102"/>
      <c r="M54" s="2"/>
      <c r="N54" s="2"/>
      <c r="O54" s="2"/>
      <c r="P54" s="2"/>
      <c r="Q54" s="2"/>
      <c r="R54" s="2"/>
      <c r="S54" s="2"/>
      <c r="T54" s="2"/>
      <c r="U54" s="2"/>
      <c r="V54" s="3"/>
    </row>
    <row r="55" spans="1:22" x14ac:dyDescent="0.25">
      <c r="A55" s="114" t="s">
        <v>74</v>
      </c>
      <c r="B55" s="102"/>
      <c r="C55" s="2"/>
      <c r="D55" s="2"/>
      <c r="E55" s="2"/>
      <c r="F55" s="2"/>
      <c r="G55" s="2"/>
      <c r="H55" s="2"/>
      <c r="I55" s="2"/>
      <c r="J55" s="2"/>
      <c r="K55" s="2"/>
      <c r="L55" s="102"/>
      <c r="M55" s="2"/>
      <c r="N55" s="2"/>
      <c r="O55" s="2"/>
      <c r="P55" s="2"/>
      <c r="Q55" s="2"/>
      <c r="R55" s="2"/>
      <c r="S55" s="2"/>
      <c r="T55" s="2"/>
      <c r="U55" s="2"/>
      <c r="V55" s="3"/>
    </row>
    <row r="56" spans="1:22" ht="15.75" thickBot="1" x14ac:dyDescent="0.3">
      <c r="A56" s="1"/>
      <c r="B56" s="102"/>
      <c r="C56" s="2"/>
      <c r="D56" s="2"/>
      <c r="E56" s="2"/>
      <c r="F56" s="2"/>
      <c r="G56" s="2"/>
      <c r="H56" s="2"/>
      <c r="I56" s="2"/>
      <c r="J56" s="2"/>
      <c r="K56" s="2"/>
      <c r="L56" s="102"/>
      <c r="M56" s="2"/>
      <c r="N56" s="2"/>
      <c r="O56" s="2"/>
      <c r="P56" s="2"/>
      <c r="Q56" s="2"/>
      <c r="R56" s="2"/>
      <c r="S56" s="2"/>
      <c r="T56" s="2"/>
      <c r="U56" s="2"/>
      <c r="V56" s="3"/>
    </row>
    <row r="57" spans="1:22" ht="30" x14ac:dyDescent="0.25">
      <c r="A57" s="124" t="s">
        <v>75</v>
      </c>
      <c r="B57" s="123" t="s">
        <v>76</v>
      </c>
      <c r="C57" s="121"/>
      <c r="D57" s="121"/>
      <c r="E57" s="121"/>
      <c r="F57" s="121"/>
      <c r="G57" s="121"/>
      <c r="H57" s="121"/>
      <c r="I57" s="121"/>
      <c r="J57" s="121"/>
      <c r="K57" s="121"/>
      <c r="L57" s="159"/>
      <c r="M57" s="121"/>
      <c r="N57" s="121"/>
      <c r="O57" s="121"/>
      <c r="P57" s="121"/>
      <c r="Q57" s="121"/>
      <c r="R57" s="121"/>
      <c r="S57" s="121"/>
      <c r="T57" s="121"/>
      <c r="U57" s="121"/>
      <c r="V57" s="37"/>
    </row>
    <row r="58" spans="1:22" x14ac:dyDescent="0.25">
      <c r="A58" s="192" t="s">
        <v>77</v>
      </c>
      <c r="B58" s="125"/>
      <c r="C58" s="125"/>
      <c r="D58" s="125"/>
      <c r="E58" s="125"/>
      <c r="F58" s="125"/>
      <c r="G58" s="125"/>
      <c r="H58" s="125"/>
      <c r="I58" s="125"/>
      <c r="J58" s="125"/>
      <c r="K58" s="125"/>
      <c r="L58" s="160"/>
      <c r="M58" s="125"/>
      <c r="N58" s="125"/>
      <c r="O58" s="125"/>
      <c r="P58" s="125"/>
      <c r="Q58" s="125"/>
      <c r="R58" s="125"/>
      <c r="S58" s="125"/>
      <c r="T58" s="125"/>
      <c r="U58" s="126"/>
      <c r="V58" s="169" t="s">
        <v>2</v>
      </c>
    </row>
    <row r="59" spans="1:22" x14ac:dyDescent="0.25">
      <c r="A59" s="193" t="s">
        <v>78</v>
      </c>
      <c r="B59" s="127"/>
      <c r="C59" s="127"/>
      <c r="D59" s="127"/>
      <c r="E59" s="127"/>
      <c r="F59" s="127"/>
      <c r="G59" s="127"/>
      <c r="H59" s="127"/>
      <c r="I59" s="127"/>
      <c r="J59" s="127"/>
      <c r="K59" s="127"/>
      <c r="L59" s="161"/>
      <c r="M59" s="127"/>
      <c r="N59" s="127"/>
      <c r="O59" s="127"/>
      <c r="P59" s="127"/>
      <c r="Q59" s="127"/>
      <c r="R59" s="127"/>
      <c r="S59" s="127"/>
      <c r="T59" s="127"/>
      <c r="U59" s="128"/>
      <c r="V59" s="169" t="s">
        <v>2</v>
      </c>
    </row>
    <row r="60" spans="1:22" x14ac:dyDescent="0.25">
      <c r="A60" s="193" t="s">
        <v>79</v>
      </c>
      <c r="B60" s="127"/>
      <c r="C60" s="127"/>
      <c r="D60" s="127"/>
      <c r="E60" s="127"/>
      <c r="F60" s="127"/>
      <c r="G60" s="127"/>
      <c r="H60" s="127"/>
      <c r="I60" s="127"/>
      <c r="J60" s="127"/>
      <c r="K60" s="127"/>
      <c r="L60" s="161"/>
      <c r="M60" s="127"/>
      <c r="N60" s="127"/>
      <c r="O60" s="127"/>
      <c r="P60" s="127"/>
      <c r="Q60" s="127"/>
      <c r="R60" s="127"/>
      <c r="S60" s="127"/>
      <c r="T60" s="127"/>
      <c r="U60" s="128"/>
      <c r="V60" s="169" t="s">
        <v>2</v>
      </c>
    </row>
    <row r="61" spans="1:22" x14ac:dyDescent="0.25">
      <c r="A61" s="193" t="s">
        <v>80</v>
      </c>
      <c r="B61" s="127"/>
      <c r="C61" s="127"/>
      <c r="D61" s="127"/>
      <c r="E61" s="127"/>
      <c r="F61" s="127"/>
      <c r="G61" s="127"/>
      <c r="H61" s="127"/>
      <c r="I61" s="127"/>
      <c r="J61" s="127"/>
      <c r="K61" s="127"/>
      <c r="L61" s="161"/>
      <c r="M61" s="127"/>
      <c r="N61" s="127"/>
      <c r="O61" s="127"/>
      <c r="P61" s="127"/>
      <c r="Q61" s="127"/>
      <c r="R61" s="127"/>
      <c r="S61" s="127"/>
      <c r="T61" s="127"/>
      <c r="U61" s="128"/>
      <c r="V61" s="169" t="s">
        <v>2</v>
      </c>
    </row>
    <row r="62" spans="1:22" x14ac:dyDescent="0.25">
      <c r="A62" s="193" t="s">
        <v>81</v>
      </c>
      <c r="B62" s="127"/>
      <c r="C62" s="127"/>
      <c r="D62" s="127"/>
      <c r="E62" s="127"/>
      <c r="F62" s="127"/>
      <c r="G62" s="127"/>
      <c r="H62" s="127"/>
      <c r="I62" s="127"/>
      <c r="J62" s="127"/>
      <c r="K62" s="127"/>
      <c r="L62" s="161"/>
      <c r="M62" s="127"/>
      <c r="N62" s="127"/>
      <c r="O62" s="127"/>
      <c r="P62" s="127"/>
      <c r="Q62" s="127"/>
      <c r="R62" s="127"/>
      <c r="S62" s="127"/>
      <c r="T62" s="127"/>
      <c r="U62" s="128"/>
      <c r="V62" s="169" t="s">
        <v>2</v>
      </c>
    </row>
    <row r="63" spans="1:22" x14ac:dyDescent="0.25">
      <c r="A63" s="193" t="s">
        <v>82</v>
      </c>
      <c r="B63" s="127"/>
      <c r="C63" s="127"/>
      <c r="D63" s="127"/>
      <c r="E63" s="127"/>
      <c r="F63" s="127"/>
      <c r="G63" s="127"/>
      <c r="H63" s="127"/>
      <c r="I63" s="127"/>
      <c r="J63" s="127"/>
      <c r="K63" s="127"/>
      <c r="L63" s="161"/>
      <c r="M63" s="127"/>
      <c r="N63" s="127"/>
      <c r="O63" s="127"/>
      <c r="P63" s="127"/>
      <c r="Q63" s="127"/>
      <c r="R63" s="127"/>
      <c r="S63" s="127"/>
      <c r="T63" s="127"/>
      <c r="U63" s="128"/>
      <c r="V63" s="169" t="s">
        <v>2</v>
      </c>
    </row>
    <row r="64" spans="1:22" x14ac:dyDescent="0.25">
      <c r="A64" s="193" t="s">
        <v>83</v>
      </c>
      <c r="B64" s="127"/>
      <c r="C64" s="127"/>
      <c r="D64" s="127"/>
      <c r="E64" s="127"/>
      <c r="F64" s="127"/>
      <c r="G64" s="127"/>
      <c r="H64" s="127"/>
      <c r="I64" s="127"/>
      <c r="J64" s="127"/>
      <c r="K64" s="127"/>
      <c r="L64" s="161"/>
      <c r="M64" s="127"/>
      <c r="N64" s="127"/>
      <c r="O64" s="127"/>
      <c r="P64" s="127"/>
      <c r="Q64" s="127"/>
      <c r="R64" s="127"/>
      <c r="S64" s="127"/>
      <c r="T64" s="127"/>
      <c r="U64" s="128"/>
      <c r="V64" s="169" t="s">
        <v>2</v>
      </c>
    </row>
    <row r="65" spans="1:22" x14ac:dyDescent="0.25">
      <c r="A65" s="193" t="s">
        <v>84</v>
      </c>
      <c r="B65" s="127"/>
      <c r="C65" s="127"/>
      <c r="D65" s="127"/>
      <c r="E65" s="127"/>
      <c r="F65" s="127"/>
      <c r="G65" s="127"/>
      <c r="H65" s="127"/>
      <c r="I65" s="127"/>
      <c r="J65" s="127"/>
      <c r="K65" s="127"/>
      <c r="L65" s="161"/>
      <c r="M65" s="127"/>
      <c r="N65" s="127"/>
      <c r="O65" s="127"/>
      <c r="P65" s="127"/>
      <c r="Q65" s="127"/>
      <c r="R65" s="127"/>
      <c r="S65" s="127"/>
      <c r="T65" s="127"/>
      <c r="U65" s="128"/>
      <c r="V65" s="169" t="s">
        <v>2</v>
      </c>
    </row>
    <row r="66" spans="1:22" x14ac:dyDescent="0.25">
      <c r="A66" s="193" t="s">
        <v>85</v>
      </c>
      <c r="B66" s="127"/>
      <c r="C66" s="127"/>
      <c r="D66" s="127"/>
      <c r="E66" s="127"/>
      <c r="F66" s="127"/>
      <c r="G66" s="127"/>
      <c r="H66" s="127"/>
      <c r="I66" s="127"/>
      <c r="J66" s="127"/>
      <c r="K66" s="127"/>
      <c r="L66" s="161"/>
      <c r="M66" s="127"/>
      <c r="N66" s="127"/>
      <c r="O66" s="127"/>
      <c r="P66" s="127"/>
      <c r="Q66" s="127"/>
      <c r="R66" s="127"/>
      <c r="S66" s="127"/>
      <c r="T66" s="127"/>
      <c r="U66" s="128"/>
      <c r="V66" s="169" t="s">
        <v>2</v>
      </c>
    </row>
    <row r="67" spans="1:22" x14ac:dyDescent="0.25">
      <c r="A67" s="193" t="s">
        <v>86</v>
      </c>
      <c r="B67" s="127"/>
      <c r="C67" s="127"/>
      <c r="D67" s="127"/>
      <c r="E67" s="127"/>
      <c r="F67" s="127"/>
      <c r="G67" s="127"/>
      <c r="H67" s="127"/>
      <c r="I67" s="127"/>
      <c r="J67" s="127"/>
      <c r="K67" s="127"/>
      <c r="L67" s="161"/>
      <c r="M67" s="127"/>
      <c r="N67" s="127"/>
      <c r="O67" s="127"/>
      <c r="P67" s="127"/>
      <c r="Q67" s="127"/>
      <c r="R67" s="127"/>
      <c r="S67" s="127"/>
      <c r="T67" s="127"/>
      <c r="U67" s="128"/>
      <c r="V67" s="169" t="s">
        <v>2</v>
      </c>
    </row>
    <row r="68" spans="1:22" x14ac:dyDescent="0.25">
      <c r="A68" s="194" t="s">
        <v>87</v>
      </c>
      <c r="B68" s="129"/>
      <c r="C68" s="129"/>
      <c r="D68" s="129"/>
      <c r="E68" s="129"/>
      <c r="F68" s="129"/>
      <c r="G68" s="129"/>
      <c r="H68" s="129"/>
      <c r="I68" s="129"/>
      <c r="J68" s="129"/>
      <c r="K68" s="129"/>
      <c r="L68" s="162"/>
      <c r="M68" s="129"/>
      <c r="N68" s="129"/>
      <c r="O68" s="129"/>
      <c r="P68" s="129"/>
      <c r="Q68" s="129"/>
      <c r="R68" s="129"/>
      <c r="S68" s="129"/>
      <c r="T68" s="129"/>
      <c r="U68" s="130"/>
      <c r="V68" s="169" t="s">
        <v>2</v>
      </c>
    </row>
    <row r="69" spans="1:22" ht="15.75" thickBot="1" x14ac:dyDescent="0.3">
      <c r="A69" s="195" t="s">
        <v>88</v>
      </c>
      <c r="B69" s="122">
        <f t="shared" ref="B69:U69" si="48">SUM(B58:B68)</f>
        <v>0</v>
      </c>
      <c r="C69" s="122">
        <f t="shared" si="48"/>
        <v>0</v>
      </c>
      <c r="D69" s="122">
        <f t="shared" si="48"/>
        <v>0</v>
      </c>
      <c r="E69" s="122">
        <f t="shared" si="48"/>
        <v>0</v>
      </c>
      <c r="F69" s="122">
        <f t="shared" si="48"/>
        <v>0</v>
      </c>
      <c r="G69" s="122">
        <f t="shared" si="48"/>
        <v>0</v>
      </c>
      <c r="H69" s="122">
        <f t="shared" si="48"/>
        <v>0</v>
      </c>
      <c r="I69" s="122">
        <f t="shared" si="48"/>
        <v>0</v>
      </c>
      <c r="J69" s="122">
        <f t="shared" ref="J69:M69" si="49">SUM(J58:J68)</f>
        <v>0</v>
      </c>
      <c r="K69" s="122">
        <f t="shared" si="49"/>
        <v>0</v>
      </c>
      <c r="L69" s="163">
        <f t="shared" si="49"/>
        <v>0</v>
      </c>
      <c r="M69" s="122">
        <f t="shared" si="49"/>
        <v>0</v>
      </c>
      <c r="N69" s="122">
        <f t="shared" si="48"/>
        <v>0</v>
      </c>
      <c r="O69" s="122">
        <f t="shared" si="48"/>
        <v>0</v>
      </c>
      <c r="P69" s="122">
        <f t="shared" si="48"/>
        <v>0</v>
      </c>
      <c r="Q69" s="122">
        <f t="shared" si="48"/>
        <v>0</v>
      </c>
      <c r="R69" s="122">
        <f t="shared" si="48"/>
        <v>0</v>
      </c>
      <c r="S69" s="122">
        <f t="shared" si="48"/>
        <v>0</v>
      </c>
      <c r="T69" s="122">
        <f t="shared" si="48"/>
        <v>0</v>
      </c>
      <c r="U69" s="122">
        <f t="shared" si="48"/>
        <v>0</v>
      </c>
      <c r="V69" s="38"/>
    </row>
    <row r="70" spans="1:22" x14ac:dyDescent="0.25">
      <c r="A70" s="146" t="s">
        <v>89</v>
      </c>
      <c r="B70" s="144" t="e">
        <f>(SUM(B58:U62)*6)/V43</f>
        <v>#DIV/0!</v>
      </c>
      <c r="H70" s="4"/>
      <c r="I70" s="4"/>
      <c r="J70" s="4"/>
      <c r="K70" s="4"/>
      <c r="L70" s="4"/>
      <c r="M70" s="4"/>
      <c r="N70" s="4"/>
      <c r="O70" s="4"/>
      <c r="P70" s="4"/>
      <c r="Q70" s="4"/>
      <c r="R70" s="4"/>
      <c r="S70" s="4"/>
      <c r="T70" s="4"/>
      <c r="U70" s="4"/>
      <c r="V70" s="4"/>
    </row>
    <row r="71" spans="1:22" x14ac:dyDescent="0.25">
      <c r="A71" s="5"/>
      <c r="B71" s="145"/>
      <c r="C71" s="145"/>
      <c r="D71" s="145"/>
      <c r="E71" s="145"/>
      <c r="F71" s="145"/>
      <c r="G71" s="145"/>
      <c r="H71" s="7"/>
      <c r="I71" s="7"/>
      <c r="J71" s="7"/>
      <c r="K71" s="7"/>
      <c r="L71" s="7"/>
      <c r="M71" s="7"/>
      <c r="N71" s="7"/>
      <c r="O71" s="7"/>
      <c r="P71" s="7"/>
      <c r="Q71" s="7"/>
      <c r="R71" s="7"/>
      <c r="S71" s="7"/>
      <c r="T71" s="7"/>
      <c r="U71" s="7"/>
      <c r="V71" s="6"/>
    </row>
  </sheetData>
  <mergeCells count="13">
    <mergeCell ref="T17:U17"/>
    <mergeCell ref="B15:V15"/>
    <mergeCell ref="B17:C17"/>
    <mergeCell ref="D17:E17"/>
    <mergeCell ref="F17:G17"/>
    <mergeCell ref="H17:I17"/>
    <mergeCell ref="N17:O17"/>
    <mergeCell ref="P17:Q17"/>
    <mergeCell ref="R17:S17"/>
    <mergeCell ref="J17:K17"/>
    <mergeCell ref="L17:M17"/>
    <mergeCell ref="B16:K16"/>
    <mergeCell ref="L16:V16"/>
  </mergeCells>
  <phoneticPr fontId="20" type="noConversion"/>
  <conditionalFormatting sqref="C27">
    <cfRule type="cellIs" dxfId="21" priority="59" operator="lessThan">
      <formula>0.1</formula>
    </cfRule>
  </conditionalFormatting>
  <conditionalFormatting sqref="E27">
    <cfRule type="cellIs" dxfId="20" priority="58" operator="lessThan">
      <formula>0.25</formula>
    </cfRule>
  </conditionalFormatting>
  <conditionalFormatting sqref="F40:U40">
    <cfRule type="cellIs" dxfId="19" priority="31" operator="greaterThanOrEqual">
      <formula>0.22</formula>
    </cfRule>
  </conditionalFormatting>
  <conditionalFormatting sqref="G6">
    <cfRule type="expression" dxfId="18" priority="5">
      <formula>AND(G6&lt;&gt;0,OR(G6&gt;110000))</formula>
    </cfRule>
  </conditionalFormatting>
  <conditionalFormatting sqref="G27">
    <cfRule type="cellIs" dxfId="17" priority="8" operator="lessThan">
      <formula>0.4</formula>
    </cfRule>
  </conditionalFormatting>
  <conditionalFormatting sqref="I27">
    <cfRule type="cellIs" dxfId="16" priority="21" operator="lessThan">
      <formula>0.55</formula>
    </cfRule>
  </conditionalFormatting>
  <conditionalFormatting sqref="K27">
    <cfRule type="cellIs" dxfId="15" priority="1" operator="lessThan">
      <formula>0.7</formula>
    </cfRule>
  </conditionalFormatting>
  <conditionalFormatting sqref="N50:V50 B50:M56 N51:U56">
    <cfRule type="cellIs" dxfId="14" priority="96" operator="lessThan">
      <formula>0</formula>
    </cfRule>
  </conditionalFormatting>
  <conditionalFormatting sqref="V2:V9">
    <cfRule type="beginsWith" dxfId="13" priority="2" operator="beginsWith" text="FA">
      <formula>LEFT(V2,LEN("FA"))="FA"</formula>
    </cfRule>
  </conditionalFormatting>
  <conditionalFormatting sqref="V48">
    <cfRule type="cellIs" dxfId="12" priority="7" operator="greaterThan">
      <formula>$V$43*10%</formula>
    </cfRule>
  </conditionalFormatting>
  <conditionalFormatting sqref="GM27">
    <cfRule type="cellIs" dxfId="11" priority="9" operator="lessThan">
      <formula>0.4</formula>
    </cfRule>
  </conditionalFormatting>
  <printOptions horizontalCentered="1" verticalCentered="1"/>
  <pageMargins left="0.70866141732283472" right="0.70866141732283472" top="0.74803149606299213" bottom="0.74803149606299213" header="0.31496062992125984" footer="0.31496062992125984"/>
  <pageSetup paperSize="9" scale="2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BF373-CD68-4589-BC83-19CE111059A2}">
  <dimension ref="A1:X73"/>
  <sheetViews>
    <sheetView showGridLines="0" view="pageBreakPreview" zoomScale="85" zoomScaleNormal="90" zoomScaleSheetLayoutView="85" workbookViewId="0"/>
  </sheetViews>
  <sheetFormatPr defaultRowHeight="15" x14ac:dyDescent="0.25"/>
  <cols>
    <col min="1" max="1" width="106.140625" customWidth="1"/>
    <col min="2" max="22" width="14.7109375" customWidth="1"/>
    <col min="23" max="23" width="9.42578125" bestFit="1" customWidth="1"/>
  </cols>
  <sheetData>
    <row r="1" spans="1:24" ht="16.5" thickBot="1" x14ac:dyDescent="0.3">
      <c r="A1" s="170" t="s">
        <v>96</v>
      </c>
      <c r="B1" s="57" t="s">
        <v>13</v>
      </c>
      <c r="C1" s="58"/>
      <c r="D1" s="58"/>
      <c r="E1" s="58"/>
      <c r="F1" s="58"/>
      <c r="G1" s="59" t="s">
        <v>0</v>
      </c>
      <c r="H1" s="60" t="s">
        <v>14</v>
      </c>
      <c r="P1" s="44" t="s">
        <v>19</v>
      </c>
      <c r="Q1" s="14"/>
      <c r="R1" s="14"/>
      <c r="S1" s="14"/>
      <c r="T1" s="14"/>
      <c r="U1" s="14"/>
      <c r="V1" s="14"/>
      <c r="W1" s="139"/>
      <c r="X1" s="74"/>
    </row>
    <row r="2" spans="1:24" x14ac:dyDescent="0.25">
      <c r="A2" s="171" t="s">
        <v>3</v>
      </c>
      <c r="B2" s="172" t="s">
        <v>9</v>
      </c>
      <c r="C2" s="9"/>
      <c r="D2" s="9"/>
      <c r="E2" s="9"/>
      <c r="F2" s="9"/>
      <c r="G2" s="52">
        <f>SUM(G3:G5)</f>
        <v>0</v>
      </c>
      <c r="H2" s="68" t="str">
        <f>IFERROR(G2/$G$2,"-")</f>
        <v>-</v>
      </c>
      <c r="P2" s="40" t="s">
        <v>92</v>
      </c>
      <c r="Q2" s="41"/>
      <c r="R2" s="41"/>
      <c r="S2" s="41"/>
      <c r="T2" s="41"/>
      <c r="U2" s="41"/>
      <c r="V2" s="75" t="b">
        <f>IFERROR(H3&gt;=0.03," ")</f>
        <v>1</v>
      </c>
      <c r="W2" s="76" t="str">
        <f>IFERROR((H4+H3)," ")</f>
        <v xml:space="preserve"> </v>
      </c>
    </row>
    <row r="3" spans="1:24" x14ac:dyDescent="0.25">
      <c r="A3" t="s">
        <v>90</v>
      </c>
      <c r="B3" s="10" t="s">
        <v>11</v>
      </c>
      <c r="G3" s="50"/>
      <c r="H3" s="69" t="str">
        <f>IFERROR(G3/$G$2,"-")</f>
        <v>-</v>
      </c>
      <c r="P3" s="140" t="s">
        <v>93</v>
      </c>
      <c r="V3" s="77" t="b">
        <f>H5&lt;=0.97</f>
        <v>0</v>
      </c>
      <c r="W3" s="78" t="str">
        <f>H5</f>
        <v>-</v>
      </c>
    </row>
    <row r="4" spans="1:24" x14ac:dyDescent="0.25">
      <c r="A4" t="s">
        <v>5</v>
      </c>
      <c r="B4" s="10" t="s">
        <v>12</v>
      </c>
      <c r="G4" s="50"/>
      <c r="H4" s="69" t="str">
        <f>IFERROR(G4/$G$2,"-")</f>
        <v>-</v>
      </c>
      <c r="P4" s="42" t="s">
        <v>22</v>
      </c>
      <c r="Q4" s="15"/>
      <c r="R4" s="15"/>
      <c r="S4" s="15"/>
      <c r="T4" s="15"/>
      <c r="U4" s="15"/>
      <c r="V4" s="77" t="b">
        <f>V21=1</f>
        <v>0</v>
      </c>
      <c r="W4" s="79">
        <f>V21</f>
        <v>0</v>
      </c>
    </row>
    <row r="5" spans="1:24" ht="15.75" thickBot="1" x14ac:dyDescent="0.3">
      <c r="A5" s="15" t="s">
        <v>6</v>
      </c>
      <c r="B5" s="11" t="s">
        <v>1</v>
      </c>
      <c r="C5" s="12"/>
      <c r="D5" s="12"/>
      <c r="E5" s="12"/>
      <c r="F5" s="12"/>
      <c r="G5" s="51"/>
      <c r="H5" s="70" t="str">
        <f>IFERROR(G5/$G$2,"-")</f>
        <v>-</v>
      </c>
      <c r="P5" s="42" t="s">
        <v>23</v>
      </c>
      <c r="Q5" s="15"/>
      <c r="R5" s="15"/>
      <c r="S5" s="15"/>
      <c r="T5" s="15"/>
      <c r="U5" s="15"/>
      <c r="V5" s="77" t="b">
        <f>W5&lt;=0.6</f>
        <v>1</v>
      </c>
      <c r="W5" s="79">
        <f>V25</f>
        <v>0</v>
      </c>
    </row>
    <row r="6" spans="1:24" x14ac:dyDescent="0.25">
      <c r="A6" t="s">
        <v>7</v>
      </c>
      <c r="P6" s="42" t="s">
        <v>24</v>
      </c>
      <c r="Q6" s="15"/>
      <c r="R6" s="15"/>
      <c r="S6" s="15"/>
      <c r="T6" s="15"/>
      <c r="U6" s="15"/>
      <c r="V6" s="77" t="b">
        <f>AND($C$27&gt;=0.1,$E$27&gt;=0.25,$G$27&gt;=0.4,$I$27&gt;=0.55, $K$27&gt;=0.7)</f>
        <v>0</v>
      </c>
      <c r="W6" s="80"/>
    </row>
    <row r="7" spans="1:24" ht="15.75" thickBot="1" x14ac:dyDescent="0.3">
      <c r="A7" s="15" t="s">
        <v>91</v>
      </c>
      <c r="P7" s="42" t="s">
        <v>25</v>
      </c>
      <c r="Q7" s="15"/>
      <c r="R7" s="15"/>
      <c r="S7" s="15"/>
      <c r="T7" s="15"/>
      <c r="U7" s="15"/>
      <c r="V7" s="77" t="b">
        <f ca="1">MAX(F41:U41)&lt;= 0.22</f>
        <v>1</v>
      </c>
      <c r="W7" s="80"/>
    </row>
    <row r="8" spans="1:24" x14ac:dyDescent="0.25">
      <c r="B8" s="173" t="s">
        <v>9</v>
      </c>
      <c r="C8" s="9"/>
      <c r="D8" s="9"/>
      <c r="E8" s="9"/>
      <c r="F8" s="9"/>
      <c r="G8" s="52">
        <f>G2</f>
        <v>0</v>
      </c>
      <c r="H8" s="68" t="str">
        <f>IFERROR(G8/$G$8,"-")</f>
        <v>-</v>
      </c>
      <c r="P8" s="177" t="s">
        <v>26</v>
      </c>
      <c r="V8" s="77" t="b">
        <f ca="1">ROUND(G8,0)=ROUND(SUM((B19:U19),(B36:U37)),0)</f>
        <v>1</v>
      </c>
      <c r="W8" s="81"/>
    </row>
    <row r="9" spans="1:24" ht="15.75" thickBot="1" x14ac:dyDescent="0.3">
      <c r="B9" s="174" t="s">
        <v>15</v>
      </c>
      <c r="G9" s="16">
        <f ca="1">G8-SUM(G11:G12)</f>
        <v>0</v>
      </c>
      <c r="H9" s="69" t="str">
        <f ca="1">IFERROR(G9/$G$8,"-")</f>
        <v>-</v>
      </c>
      <c r="P9" s="178" t="s">
        <v>27</v>
      </c>
      <c r="Q9" s="141"/>
      <c r="R9" s="141"/>
      <c r="S9" s="141"/>
      <c r="T9" s="141"/>
      <c r="U9" s="141"/>
      <c r="V9" s="142" t="b">
        <f ca="1">V30&lt;=V26</f>
        <v>1</v>
      </c>
      <c r="W9" s="143"/>
    </row>
    <row r="10" spans="1:24" x14ac:dyDescent="0.25">
      <c r="B10" s="10" t="s">
        <v>16</v>
      </c>
      <c r="G10" s="16">
        <f ca="1">SUM(G11:G12)</f>
        <v>0</v>
      </c>
      <c r="H10" s="69" t="str">
        <f ca="1">IFERROR(G10/$G$8,"-")</f>
        <v>-</v>
      </c>
    </row>
    <row r="11" spans="1:24" x14ac:dyDescent="0.25">
      <c r="B11" s="175" t="s">
        <v>17</v>
      </c>
      <c r="G11" s="16">
        <f>SUM(B36:U36)</f>
        <v>0</v>
      </c>
      <c r="H11" s="69" t="str">
        <f>IFERROR(G11/$G$8,"-")</f>
        <v>-</v>
      </c>
    </row>
    <row r="12" spans="1:24" ht="15.75" thickBot="1" x14ac:dyDescent="0.3">
      <c r="B12" s="176" t="s">
        <v>18</v>
      </c>
      <c r="C12" s="12"/>
      <c r="D12" s="12"/>
      <c r="E12" s="12"/>
      <c r="F12" s="12"/>
      <c r="G12" s="17">
        <f ca="1">SUM(B37:U37)</f>
        <v>0</v>
      </c>
      <c r="H12" s="70" t="str">
        <f ca="1">IFERROR(G12/$G$8,"-")</f>
        <v>-</v>
      </c>
    </row>
    <row r="13" spans="1:24" ht="15" customHeight="1" x14ac:dyDescent="0.25"/>
    <row r="14" spans="1:24" ht="15.75" thickBot="1" x14ac:dyDescent="0.3">
      <c r="P14" s="13"/>
      <c r="Q14" s="13"/>
      <c r="R14" s="13"/>
      <c r="S14" s="13"/>
      <c r="T14" s="13"/>
      <c r="U14" s="13"/>
      <c r="V14" s="13"/>
      <c r="X14" s="82"/>
    </row>
    <row r="15" spans="1:24" ht="15.75" thickBot="1" x14ac:dyDescent="0.3">
      <c r="B15" s="198" t="s">
        <v>28</v>
      </c>
      <c r="C15" s="199"/>
      <c r="D15" s="199"/>
      <c r="E15" s="199"/>
      <c r="F15" s="199"/>
      <c r="G15" s="199"/>
      <c r="H15" s="199"/>
      <c r="I15" s="199"/>
      <c r="J15" s="199"/>
      <c r="K15" s="199"/>
      <c r="L15" s="199"/>
      <c r="M15" s="199"/>
      <c r="N15" s="199"/>
      <c r="O15" s="199"/>
      <c r="P15" s="199"/>
      <c r="Q15" s="199"/>
      <c r="R15" s="199"/>
      <c r="S15" s="199"/>
      <c r="T15" s="199"/>
      <c r="U15" s="199"/>
      <c r="V15" s="199"/>
      <c r="X15" s="83"/>
    </row>
    <row r="16" spans="1:24" ht="17.25" customHeight="1" thickBot="1" x14ac:dyDescent="0.3">
      <c r="B16" s="198" t="s">
        <v>29</v>
      </c>
      <c r="C16" s="199"/>
      <c r="D16" s="199"/>
      <c r="E16" s="199"/>
      <c r="F16" s="199"/>
      <c r="G16" s="199"/>
      <c r="H16" s="199"/>
      <c r="I16" s="199"/>
      <c r="J16" s="199"/>
      <c r="K16" s="202"/>
      <c r="L16" s="198" t="s">
        <v>30</v>
      </c>
      <c r="M16" s="199"/>
      <c r="N16" s="199"/>
      <c r="O16" s="199"/>
      <c r="P16" s="199"/>
      <c r="Q16" s="199"/>
      <c r="R16" s="199"/>
      <c r="S16" s="199"/>
      <c r="T16" s="199"/>
      <c r="U16" s="199"/>
      <c r="V16" s="202"/>
      <c r="X16" s="83"/>
    </row>
    <row r="17" spans="1:22" x14ac:dyDescent="0.25">
      <c r="A17" s="84" t="s">
        <v>0</v>
      </c>
      <c r="B17" s="200" t="s">
        <v>31</v>
      </c>
      <c r="C17" s="196"/>
      <c r="D17" s="196" t="s">
        <v>32</v>
      </c>
      <c r="E17" s="196"/>
      <c r="F17" s="196" t="s">
        <v>33</v>
      </c>
      <c r="G17" s="196"/>
      <c r="H17" s="196" t="s">
        <v>34</v>
      </c>
      <c r="I17" s="196"/>
      <c r="J17" s="196" t="s">
        <v>35</v>
      </c>
      <c r="K17" s="201"/>
      <c r="L17" s="200" t="s">
        <v>36</v>
      </c>
      <c r="M17" s="196"/>
      <c r="N17" s="196" t="s">
        <v>37</v>
      </c>
      <c r="O17" s="196"/>
      <c r="P17" s="196" t="s">
        <v>38</v>
      </c>
      <c r="Q17" s="196"/>
      <c r="R17" s="196" t="s">
        <v>39</v>
      </c>
      <c r="S17" s="196"/>
      <c r="T17" s="196" t="s">
        <v>40</v>
      </c>
      <c r="U17" s="197"/>
      <c r="V17" s="147"/>
    </row>
    <row r="18" spans="1:22" ht="15.75" thickBot="1" x14ac:dyDescent="0.3">
      <c r="A18" s="85"/>
      <c r="B18" s="148" t="s">
        <v>41</v>
      </c>
      <c r="C18" s="149" t="s">
        <v>42</v>
      </c>
      <c r="D18" s="148" t="s">
        <v>41</v>
      </c>
      <c r="E18" s="149" t="s">
        <v>42</v>
      </c>
      <c r="F18" s="148" t="s">
        <v>41</v>
      </c>
      <c r="G18" s="149" t="s">
        <v>42</v>
      </c>
      <c r="H18" s="148" t="s">
        <v>41</v>
      </c>
      <c r="I18" s="149" t="s">
        <v>42</v>
      </c>
      <c r="J18" s="149" t="s">
        <v>41</v>
      </c>
      <c r="K18" s="153" t="s">
        <v>42</v>
      </c>
      <c r="L18" s="148" t="s">
        <v>41</v>
      </c>
      <c r="M18" s="149" t="s">
        <v>42</v>
      </c>
      <c r="N18" s="148" t="s">
        <v>41</v>
      </c>
      <c r="O18" s="149" t="s">
        <v>42</v>
      </c>
      <c r="P18" s="148" t="s">
        <v>41</v>
      </c>
      <c r="Q18" s="149" t="s">
        <v>42</v>
      </c>
      <c r="R18" s="148" t="s">
        <v>41</v>
      </c>
      <c r="S18" s="149" t="s">
        <v>42</v>
      </c>
      <c r="T18" s="149" t="s">
        <v>41</v>
      </c>
      <c r="U18" s="150" t="s">
        <v>42</v>
      </c>
      <c r="V18" s="151"/>
    </row>
    <row r="19" spans="1:22" x14ac:dyDescent="0.25">
      <c r="A19" s="179" t="s">
        <v>43</v>
      </c>
      <c r="B19" s="86">
        <f ca="1">B21*$G$9</f>
        <v>0</v>
      </c>
      <c r="C19" s="73">
        <f ca="1">C21*$G$9</f>
        <v>0</v>
      </c>
      <c r="D19" s="73">
        <f ca="1">D21*$G$9</f>
        <v>0</v>
      </c>
      <c r="E19" s="73">
        <f ca="1">E21*$G$9</f>
        <v>0</v>
      </c>
      <c r="F19" s="73">
        <f t="shared" ref="F19:U19" ca="1" si="0">F21*$G$9</f>
        <v>0</v>
      </c>
      <c r="G19" s="73">
        <f t="shared" ca="1" si="0"/>
        <v>0</v>
      </c>
      <c r="H19" s="73">
        <f t="shared" ca="1" si="0"/>
        <v>0</v>
      </c>
      <c r="I19" s="73">
        <f t="shared" ca="1" si="0"/>
        <v>0</v>
      </c>
      <c r="J19" s="34">
        <f t="shared" ca="1" si="0"/>
        <v>0</v>
      </c>
      <c r="K19" s="73">
        <f t="shared" ca="1" si="0"/>
        <v>0</v>
      </c>
      <c r="L19" s="86">
        <f t="shared" ca="1" si="0"/>
        <v>0</v>
      </c>
      <c r="M19" s="34">
        <f t="shared" ca="1" si="0"/>
        <v>0</v>
      </c>
      <c r="N19" s="73">
        <f t="shared" ca="1" si="0"/>
        <v>0</v>
      </c>
      <c r="O19" s="34">
        <f t="shared" ca="1" si="0"/>
        <v>0</v>
      </c>
      <c r="P19" s="34">
        <f t="shared" ca="1" si="0"/>
        <v>0</v>
      </c>
      <c r="Q19" s="34">
        <f t="shared" ca="1" si="0"/>
        <v>0</v>
      </c>
      <c r="R19" s="34">
        <f t="shared" ca="1" si="0"/>
        <v>0</v>
      </c>
      <c r="S19" s="34">
        <f t="shared" ca="1" si="0"/>
        <v>0</v>
      </c>
      <c r="T19" s="34">
        <f t="shared" ca="1" si="0"/>
        <v>0</v>
      </c>
      <c r="U19" s="34">
        <f t="shared" ca="1" si="0"/>
        <v>0</v>
      </c>
      <c r="V19" s="36">
        <f t="shared" ref="V19:V25" ca="1" si="1">SUM(B19:U19)</f>
        <v>0</v>
      </c>
    </row>
    <row r="20" spans="1:22" x14ac:dyDescent="0.25">
      <c r="A20" s="180" t="s">
        <v>44</v>
      </c>
      <c r="B20" s="90"/>
      <c r="C20" s="20"/>
      <c r="D20" s="20"/>
      <c r="E20" s="20"/>
      <c r="F20" s="20"/>
      <c r="G20" s="20"/>
      <c r="H20" s="20"/>
      <c r="I20" s="20"/>
      <c r="J20" s="20"/>
      <c r="K20" s="20"/>
      <c r="L20" s="154"/>
      <c r="M20" s="71"/>
      <c r="N20" s="30"/>
      <c r="O20" s="71"/>
      <c r="P20" s="71"/>
      <c r="Q20" s="71"/>
      <c r="R20" s="71"/>
      <c r="S20" s="71"/>
      <c r="T20" s="71"/>
      <c r="U20" s="72"/>
      <c r="V20" s="27">
        <f t="shared" si="1"/>
        <v>0</v>
      </c>
    </row>
    <row r="21" spans="1:22" x14ac:dyDescent="0.25">
      <c r="A21" s="181" t="s">
        <v>45</v>
      </c>
      <c r="B21" s="103">
        <f t="shared" ref="B21:K21" si="2">B23+B25</f>
        <v>0</v>
      </c>
      <c r="C21" s="104">
        <f t="shared" si="2"/>
        <v>0</v>
      </c>
      <c r="D21" s="104">
        <f t="shared" si="2"/>
        <v>0</v>
      </c>
      <c r="E21" s="104">
        <f t="shared" si="2"/>
        <v>0</v>
      </c>
      <c r="F21" s="104">
        <f t="shared" si="2"/>
        <v>0</v>
      </c>
      <c r="G21" s="104">
        <f t="shared" si="2"/>
        <v>0</v>
      </c>
      <c r="H21" s="104">
        <f t="shared" si="2"/>
        <v>0</v>
      </c>
      <c r="I21" s="104">
        <f t="shared" si="2"/>
        <v>0</v>
      </c>
      <c r="J21" s="104">
        <f t="shared" si="2"/>
        <v>0</v>
      </c>
      <c r="K21" s="104">
        <f t="shared" si="2"/>
        <v>0</v>
      </c>
      <c r="L21" s="103">
        <f>L25</f>
        <v>0</v>
      </c>
      <c r="M21" s="104">
        <f t="shared" ref="M21:Q21" si="3">M25</f>
        <v>0</v>
      </c>
      <c r="N21" s="109">
        <f t="shared" si="3"/>
        <v>0</v>
      </c>
      <c r="O21" s="109">
        <f t="shared" si="3"/>
        <v>0</v>
      </c>
      <c r="P21" s="109">
        <f t="shared" si="3"/>
        <v>0</v>
      </c>
      <c r="Q21" s="109">
        <f t="shared" si="3"/>
        <v>0</v>
      </c>
      <c r="R21" s="30"/>
      <c r="S21" s="30"/>
      <c r="T21" s="30"/>
      <c r="U21" s="30"/>
      <c r="V21" s="55">
        <f t="shared" si="1"/>
        <v>0</v>
      </c>
    </row>
    <row r="22" spans="1:22" x14ac:dyDescent="0.25">
      <c r="A22" s="182" t="s">
        <v>46</v>
      </c>
      <c r="B22" s="107">
        <f ca="1">B23*$G$9</f>
        <v>0</v>
      </c>
      <c r="C22" s="108">
        <f ca="1">C23*$G$9</f>
        <v>0</v>
      </c>
      <c r="D22" s="108">
        <f ca="1">D23*$G$9</f>
        <v>0</v>
      </c>
      <c r="E22" s="108">
        <f t="shared" ref="E22:K22" ca="1" si="4">E23*$G$9</f>
        <v>0</v>
      </c>
      <c r="F22" s="108">
        <f t="shared" ca="1" si="4"/>
        <v>0</v>
      </c>
      <c r="G22" s="108">
        <f t="shared" ca="1" si="4"/>
        <v>0</v>
      </c>
      <c r="H22" s="108">
        <f ca="1">H23*$G$9</f>
        <v>0</v>
      </c>
      <c r="I22" s="108">
        <f t="shared" ca="1" si="4"/>
        <v>0</v>
      </c>
      <c r="J22" s="108">
        <f ca="1">J23*$G$9</f>
        <v>0</v>
      </c>
      <c r="K22" s="108">
        <f t="shared" ca="1" si="4"/>
        <v>0</v>
      </c>
      <c r="L22" s="154"/>
      <c r="M22" s="155"/>
      <c r="N22" s="30"/>
      <c r="O22" s="30"/>
      <c r="P22" s="30"/>
      <c r="Q22" s="30"/>
      <c r="R22" s="30"/>
      <c r="S22" s="30"/>
      <c r="T22" s="30"/>
      <c r="U22" s="30"/>
      <c r="V22" s="110">
        <f t="shared" ca="1" si="1"/>
        <v>0</v>
      </c>
    </row>
    <row r="23" spans="1:22" x14ac:dyDescent="0.25">
      <c r="A23" s="175" t="s">
        <v>47</v>
      </c>
      <c r="B23" s="105"/>
      <c r="C23" s="106"/>
      <c r="D23" s="106"/>
      <c r="E23" s="106"/>
      <c r="F23" s="106"/>
      <c r="G23" s="106"/>
      <c r="H23" s="106"/>
      <c r="I23" s="106"/>
      <c r="J23" s="106"/>
      <c r="K23" s="106"/>
      <c r="L23" s="154"/>
      <c r="M23" s="155"/>
      <c r="N23" s="30"/>
      <c r="O23" s="30"/>
      <c r="P23" s="30"/>
      <c r="Q23" s="30"/>
      <c r="R23" s="30"/>
      <c r="S23" s="30"/>
      <c r="T23" s="30"/>
      <c r="U23" s="30"/>
      <c r="V23" s="55">
        <f t="shared" si="1"/>
        <v>0</v>
      </c>
    </row>
    <row r="24" spans="1:22" x14ac:dyDescent="0.25">
      <c r="A24" s="182" t="s">
        <v>48</v>
      </c>
      <c r="B24" s="89">
        <f ca="1">B25*$G$9</f>
        <v>0</v>
      </c>
      <c r="C24" s="18">
        <f ca="1">C25*$G$9</f>
        <v>0</v>
      </c>
      <c r="D24" s="18">
        <f ca="1">D25*$G$9</f>
        <v>0</v>
      </c>
      <c r="E24" s="18">
        <f ca="1">E25*$G$9</f>
        <v>0</v>
      </c>
      <c r="F24" s="18">
        <f t="shared" ref="F24:Q24" ca="1" si="5">F25*$G$9</f>
        <v>0</v>
      </c>
      <c r="G24" s="18">
        <f t="shared" ca="1" si="5"/>
        <v>0</v>
      </c>
      <c r="H24" s="18">
        <f t="shared" ca="1" si="5"/>
        <v>0</v>
      </c>
      <c r="I24" s="18">
        <f t="shared" ca="1" si="5"/>
        <v>0</v>
      </c>
      <c r="J24" s="18">
        <f t="shared" ca="1" si="5"/>
        <v>0</v>
      </c>
      <c r="K24" s="18">
        <f t="shared" ca="1" si="5"/>
        <v>0</v>
      </c>
      <c r="L24" s="89">
        <f t="shared" ca="1" si="5"/>
        <v>0</v>
      </c>
      <c r="M24" s="18">
        <f t="shared" ca="1" si="5"/>
        <v>0</v>
      </c>
      <c r="N24" s="18">
        <f t="shared" ca="1" si="5"/>
        <v>0</v>
      </c>
      <c r="O24" s="18">
        <f t="shared" ca="1" si="5"/>
        <v>0</v>
      </c>
      <c r="P24" s="18">
        <f t="shared" ca="1" si="5"/>
        <v>0</v>
      </c>
      <c r="Q24" s="18">
        <f t="shared" ca="1" si="5"/>
        <v>0</v>
      </c>
      <c r="R24" s="30"/>
      <c r="S24" s="30"/>
      <c r="T24" s="30"/>
      <c r="U24" s="30"/>
      <c r="V24" s="27">
        <f t="shared" ca="1" si="1"/>
        <v>0</v>
      </c>
    </row>
    <row r="25" spans="1:22" x14ac:dyDescent="0.25">
      <c r="A25" s="175" t="s">
        <v>49</v>
      </c>
      <c r="B25" s="87"/>
      <c r="C25" s="88"/>
      <c r="D25" s="88"/>
      <c r="E25" s="88"/>
      <c r="F25" s="88"/>
      <c r="G25" s="88"/>
      <c r="H25" s="88"/>
      <c r="I25" s="88"/>
      <c r="J25" s="88"/>
      <c r="K25" s="88"/>
      <c r="L25" s="87"/>
      <c r="M25" s="88"/>
      <c r="N25" s="39"/>
      <c r="O25" s="39"/>
      <c r="P25" s="39"/>
      <c r="Q25" s="39"/>
      <c r="R25" s="30"/>
      <c r="S25" s="30"/>
      <c r="T25" s="30"/>
      <c r="U25" s="30"/>
      <c r="V25" s="55">
        <f t="shared" si="1"/>
        <v>0</v>
      </c>
    </row>
    <row r="26" spans="1:22" x14ac:dyDescent="0.25">
      <c r="A26" s="183" t="s">
        <v>50</v>
      </c>
      <c r="B26" s="91">
        <f ca="1">B19</f>
        <v>0</v>
      </c>
      <c r="C26" s="21">
        <f t="shared" ref="C26:U26" ca="1" si="6">C19+B26</f>
        <v>0</v>
      </c>
      <c r="D26" s="21">
        <f t="shared" ca="1" si="6"/>
        <v>0</v>
      </c>
      <c r="E26" s="21">
        <f t="shared" ca="1" si="6"/>
        <v>0</v>
      </c>
      <c r="F26" s="21">
        <f t="shared" ca="1" si="6"/>
        <v>0</v>
      </c>
      <c r="G26" s="21">
        <f t="shared" ca="1" si="6"/>
        <v>0</v>
      </c>
      <c r="H26" s="21">
        <f ca="1">H19+G26</f>
        <v>0</v>
      </c>
      <c r="I26" s="21">
        <f t="shared" ca="1" si="6"/>
        <v>0</v>
      </c>
      <c r="J26" s="21">
        <f ca="1">J19+I26</f>
        <v>0</v>
      </c>
      <c r="K26" s="21">
        <f t="shared" ref="K26" ca="1" si="7">K19+J26</f>
        <v>0</v>
      </c>
      <c r="L26" s="91">
        <f ca="1">L19+K26</f>
        <v>0</v>
      </c>
      <c r="M26" s="21">
        <f t="shared" ref="M26:S26" ca="1" si="8">M19+L26</f>
        <v>0</v>
      </c>
      <c r="N26" s="21">
        <f t="shared" ca="1" si="8"/>
        <v>0</v>
      </c>
      <c r="O26" s="21">
        <f t="shared" ca="1" si="8"/>
        <v>0</v>
      </c>
      <c r="P26" s="21">
        <f t="shared" ca="1" si="8"/>
        <v>0</v>
      </c>
      <c r="Q26" s="21">
        <f t="shared" ca="1" si="8"/>
        <v>0</v>
      </c>
      <c r="R26" s="21">
        <f t="shared" ca="1" si="8"/>
        <v>0</v>
      </c>
      <c r="S26" s="21">
        <f t="shared" ca="1" si="8"/>
        <v>0</v>
      </c>
      <c r="T26" s="21">
        <f t="shared" ca="1" si="6"/>
        <v>0</v>
      </c>
      <c r="U26" s="35">
        <f t="shared" ca="1" si="6"/>
        <v>0</v>
      </c>
      <c r="V26" s="27">
        <f ca="1">U26</f>
        <v>0</v>
      </c>
    </row>
    <row r="27" spans="1:22" x14ac:dyDescent="0.25">
      <c r="A27" s="182" t="s">
        <v>51</v>
      </c>
      <c r="B27" s="92">
        <f>B21</f>
        <v>0</v>
      </c>
      <c r="C27" s="93">
        <f t="shared" ref="C27:U27" si="9">B27+C21</f>
        <v>0</v>
      </c>
      <c r="D27" s="93">
        <f t="shared" si="9"/>
        <v>0</v>
      </c>
      <c r="E27" s="93">
        <f t="shared" si="9"/>
        <v>0</v>
      </c>
      <c r="F27" s="93">
        <f t="shared" si="9"/>
        <v>0</v>
      </c>
      <c r="G27" s="93">
        <f t="shared" si="9"/>
        <v>0</v>
      </c>
      <c r="H27" s="93">
        <f>G27+H21</f>
        <v>0</v>
      </c>
      <c r="I27" s="93">
        <f t="shared" si="9"/>
        <v>0</v>
      </c>
      <c r="J27" s="93">
        <f>I27+J21</f>
        <v>0</v>
      </c>
      <c r="K27" s="93">
        <f t="shared" ref="K27" si="10">J27+K21</f>
        <v>0</v>
      </c>
      <c r="L27" s="92">
        <f>K27+L21</f>
        <v>0</v>
      </c>
      <c r="M27" s="93">
        <f t="shared" ref="M27:S27" si="11">L27+M21</f>
        <v>0</v>
      </c>
      <c r="N27" s="53">
        <f t="shared" si="11"/>
        <v>0</v>
      </c>
      <c r="O27" s="53">
        <f t="shared" si="11"/>
        <v>0</v>
      </c>
      <c r="P27" s="53">
        <f t="shared" si="11"/>
        <v>0</v>
      </c>
      <c r="Q27" s="53">
        <f t="shared" si="11"/>
        <v>0</v>
      </c>
      <c r="R27" s="53">
        <f t="shared" si="11"/>
        <v>0</v>
      </c>
      <c r="S27" s="53">
        <f t="shared" si="11"/>
        <v>0</v>
      </c>
      <c r="T27" s="53">
        <f t="shared" si="9"/>
        <v>0</v>
      </c>
      <c r="U27" s="54">
        <f t="shared" si="9"/>
        <v>0</v>
      </c>
      <c r="V27" s="111">
        <f>U27</f>
        <v>0</v>
      </c>
    </row>
    <row r="28" spans="1:22" ht="15.75" thickBot="1" x14ac:dyDescent="0.3">
      <c r="A28" s="184" t="s">
        <v>52</v>
      </c>
      <c r="B28" s="94">
        <f t="shared" ref="B28:K28" ca="1" si="12">IFERROR(B22/B20,0)</f>
        <v>0</v>
      </c>
      <c r="C28" s="26">
        <f t="shared" ca="1" si="12"/>
        <v>0</v>
      </c>
      <c r="D28" s="26">
        <f t="shared" ca="1" si="12"/>
        <v>0</v>
      </c>
      <c r="E28" s="26">
        <f t="shared" ca="1" si="12"/>
        <v>0</v>
      </c>
      <c r="F28" s="26">
        <f t="shared" ca="1" si="12"/>
        <v>0</v>
      </c>
      <c r="G28" s="26">
        <f t="shared" ca="1" si="12"/>
        <v>0</v>
      </c>
      <c r="H28" s="26">
        <f t="shared" ca="1" si="12"/>
        <v>0</v>
      </c>
      <c r="I28" s="26">
        <f t="shared" ca="1" si="12"/>
        <v>0</v>
      </c>
      <c r="J28" s="26">
        <f t="shared" ca="1" si="12"/>
        <v>0</v>
      </c>
      <c r="K28" s="26">
        <f t="shared" ca="1" si="12"/>
        <v>0</v>
      </c>
      <c r="L28" s="164"/>
      <c r="M28" s="165"/>
      <c r="N28" s="165"/>
      <c r="O28" s="165"/>
      <c r="P28" s="165"/>
      <c r="Q28" s="165"/>
      <c r="R28" s="165"/>
      <c r="S28" s="165"/>
      <c r="T28" s="165"/>
      <c r="U28" s="166"/>
      <c r="V28" s="28">
        <f ca="1">IFERROR(V22/V20,0)</f>
        <v>0</v>
      </c>
    </row>
    <row r="29" spans="1:22" ht="15.75" thickBot="1" x14ac:dyDescent="0.3">
      <c r="A29" s="24"/>
      <c r="B29" s="95"/>
      <c r="C29" s="24"/>
      <c r="D29" s="24"/>
      <c r="E29" s="24"/>
      <c r="F29" s="24"/>
      <c r="G29" s="24"/>
      <c r="H29" s="24"/>
      <c r="I29" s="24"/>
      <c r="J29" s="24"/>
      <c r="K29" s="24"/>
      <c r="L29" s="95"/>
      <c r="M29" s="24"/>
      <c r="N29" s="24"/>
      <c r="O29" s="24"/>
      <c r="P29" s="24"/>
      <c r="Q29" s="24"/>
      <c r="R29" s="24"/>
      <c r="S29" s="24"/>
      <c r="T29" s="24"/>
      <c r="U29" s="24"/>
      <c r="V29" s="25"/>
    </row>
    <row r="30" spans="1:22" x14ac:dyDescent="0.25">
      <c r="A30" s="185" t="s">
        <v>53</v>
      </c>
      <c r="B30" s="96">
        <f ca="1">B31*$G$9</f>
        <v>0</v>
      </c>
      <c r="C30" s="65">
        <f ca="1">C31*$G$9</f>
        <v>0</v>
      </c>
      <c r="D30" s="65">
        <f ca="1">D31*$G$9</f>
        <v>0</v>
      </c>
      <c r="E30" s="65">
        <f ca="1">E31*$G$9</f>
        <v>0</v>
      </c>
      <c r="F30" s="65">
        <f t="shared" ref="F30:U30" ca="1" si="13">F31*$G$9</f>
        <v>0</v>
      </c>
      <c r="G30" s="65">
        <f t="shared" ca="1" si="13"/>
        <v>0</v>
      </c>
      <c r="H30" s="65">
        <f t="shared" ca="1" si="13"/>
        <v>0</v>
      </c>
      <c r="I30" s="65">
        <f t="shared" ca="1" si="13"/>
        <v>0</v>
      </c>
      <c r="J30" s="65">
        <f t="shared" ca="1" si="13"/>
        <v>0</v>
      </c>
      <c r="K30" s="65">
        <f t="shared" ca="1" si="13"/>
        <v>0</v>
      </c>
      <c r="L30" s="96">
        <f t="shared" ca="1" si="13"/>
        <v>0</v>
      </c>
      <c r="M30" s="65">
        <f t="shared" ca="1" si="13"/>
        <v>0</v>
      </c>
      <c r="N30" s="65">
        <f t="shared" ca="1" si="13"/>
        <v>0</v>
      </c>
      <c r="O30" s="65">
        <f t="shared" ca="1" si="13"/>
        <v>0</v>
      </c>
      <c r="P30" s="65">
        <f t="shared" ca="1" si="13"/>
        <v>0</v>
      </c>
      <c r="Q30" s="65">
        <f t="shared" ca="1" si="13"/>
        <v>0</v>
      </c>
      <c r="R30" s="65">
        <f t="shared" ca="1" si="13"/>
        <v>0</v>
      </c>
      <c r="S30" s="65">
        <f t="shared" ca="1" si="13"/>
        <v>0</v>
      </c>
      <c r="T30" s="65">
        <f t="shared" ca="1" si="13"/>
        <v>0</v>
      </c>
      <c r="U30" s="66">
        <f t="shared" ca="1" si="13"/>
        <v>0</v>
      </c>
      <c r="V30" s="36">
        <f ca="1">SUM(B30:U30)</f>
        <v>0</v>
      </c>
    </row>
    <row r="31" spans="1:22" x14ac:dyDescent="0.25">
      <c r="A31" s="183" t="s">
        <v>54</v>
      </c>
      <c r="B31" s="87"/>
      <c r="C31" s="88"/>
      <c r="D31" s="88"/>
      <c r="E31" s="88"/>
      <c r="F31" s="88"/>
      <c r="G31" s="88"/>
      <c r="H31" s="88"/>
      <c r="I31" s="88"/>
      <c r="J31" s="88"/>
      <c r="K31" s="88"/>
      <c r="L31" s="87"/>
      <c r="M31" s="88"/>
      <c r="N31" s="39"/>
      <c r="O31" s="39"/>
      <c r="P31" s="39"/>
      <c r="Q31" s="39"/>
      <c r="R31" s="39"/>
      <c r="S31" s="39"/>
      <c r="T31" s="39"/>
      <c r="U31" s="64"/>
      <c r="V31" s="61">
        <f>SUM(B31:U31)</f>
        <v>0</v>
      </c>
    </row>
    <row r="32" spans="1:22" x14ac:dyDescent="0.25">
      <c r="A32" s="183" t="s">
        <v>55</v>
      </c>
      <c r="B32" s="91">
        <f ca="1">B30</f>
        <v>0</v>
      </c>
      <c r="C32" s="21">
        <f t="shared" ref="C32:I32" ca="1" si="14">C30+B32</f>
        <v>0</v>
      </c>
      <c r="D32" s="21">
        <f t="shared" ca="1" si="14"/>
        <v>0</v>
      </c>
      <c r="E32" s="21">
        <f t="shared" ca="1" si="14"/>
        <v>0</v>
      </c>
      <c r="F32" s="21">
        <f t="shared" ca="1" si="14"/>
        <v>0</v>
      </c>
      <c r="G32" s="21">
        <f t="shared" ca="1" si="14"/>
        <v>0</v>
      </c>
      <c r="H32" s="21">
        <f ca="1">H30+G32</f>
        <v>0</v>
      </c>
      <c r="I32" s="21">
        <f t="shared" ca="1" si="14"/>
        <v>0</v>
      </c>
      <c r="J32" s="21">
        <f ca="1">J30+I32</f>
        <v>0</v>
      </c>
      <c r="K32" s="21">
        <f t="shared" ref="K32" ca="1" si="15">K30+J32</f>
        <v>0</v>
      </c>
      <c r="L32" s="91">
        <f ca="1">L30+K32</f>
        <v>0</v>
      </c>
      <c r="M32" s="21">
        <f t="shared" ref="M32:U32" ca="1" si="16">M30+L32</f>
        <v>0</v>
      </c>
      <c r="N32" s="21">
        <f t="shared" ca="1" si="16"/>
        <v>0</v>
      </c>
      <c r="O32" s="21">
        <f t="shared" ca="1" si="16"/>
        <v>0</v>
      </c>
      <c r="P32" s="21">
        <f t="shared" ca="1" si="16"/>
        <v>0</v>
      </c>
      <c r="Q32" s="21">
        <f t="shared" ca="1" si="16"/>
        <v>0</v>
      </c>
      <c r="R32" s="21">
        <f t="shared" ca="1" si="16"/>
        <v>0</v>
      </c>
      <c r="S32" s="21">
        <f t="shared" ca="1" si="16"/>
        <v>0</v>
      </c>
      <c r="T32" s="21">
        <f t="shared" ca="1" si="16"/>
        <v>0</v>
      </c>
      <c r="U32" s="35">
        <f t="shared" ca="1" si="16"/>
        <v>0</v>
      </c>
      <c r="V32" s="62">
        <f ca="1">U32</f>
        <v>0</v>
      </c>
    </row>
    <row r="33" spans="1:23" ht="30.75" thickBot="1" x14ac:dyDescent="0.3">
      <c r="A33" s="186" t="s">
        <v>56</v>
      </c>
      <c r="B33" s="94">
        <f t="shared" ref="B33:U33" ca="1" si="17">B26-B32</f>
        <v>0</v>
      </c>
      <c r="C33" s="26">
        <f t="shared" ca="1" si="17"/>
        <v>0</v>
      </c>
      <c r="D33" s="26">
        <f t="shared" ca="1" si="17"/>
        <v>0</v>
      </c>
      <c r="E33" s="26">
        <f t="shared" ca="1" si="17"/>
        <v>0</v>
      </c>
      <c r="F33" s="26">
        <f t="shared" ca="1" si="17"/>
        <v>0</v>
      </c>
      <c r="G33" s="26">
        <f t="shared" ca="1" si="17"/>
        <v>0</v>
      </c>
      <c r="H33" s="26">
        <f t="shared" ca="1" si="17"/>
        <v>0</v>
      </c>
      <c r="I33" s="26">
        <f t="shared" ca="1" si="17"/>
        <v>0</v>
      </c>
      <c r="J33" s="26">
        <f t="shared" ca="1" si="17"/>
        <v>0</v>
      </c>
      <c r="K33" s="26">
        <f t="shared" ca="1" si="17"/>
        <v>0</v>
      </c>
      <c r="L33" s="94">
        <f t="shared" ca="1" si="17"/>
        <v>0</v>
      </c>
      <c r="M33" s="26">
        <f t="shared" ca="1" si="17"/>
        <v>0</v>
      </c>
      <c r="N33" s="26">
        <f t="shared" ca="1" si="17"/>
        <v>0</v>
      </c>
      <c r="O33" s="26">
        <f t="shared" ca="1" si="17"/>
        <v>0</v>
      </c>
      <c r="P33" s="26">
        <f t="shared" ca="1" si="17"/>
        <v>0</v>
      </c>
      <c r="Q33" s="26">
        <f t="shared" ca="1" si="17"/>
        <v>0</v>
      </c>
      <c r="R33" s="26">
        <f t="shared" ca="1" si="17"/>
        <v>0</v>
      </c>
      <c r="S33" s="26">
        <f t="shared" ca="1" si="17"/>
        <v>0</v>
      </c>
      <c r="T33" s="26">
        <f ca="1">T26-T32</f>
        <v>0</v>
      </c>
      <c r="U33" s="56">
        <f t="shared" ca="1" si="17"/>
        <v>0</v>
      </c>
      <c r="V33" s="63">
        <f ca="1">U33</f>
        <v>0</v>
      </c>
    </row>
    <row r="34" spans="1:23" x14ac:dyDescent="0.25">
      <c r="A34" s="22"/>
      <c r="B34" s="117"/>
      <c r="C34" s="118"/>
      <c r="D34" s="118"/>
      <c r="E34" s="118"/>
      <c r="F34" s="118"/>
      <c r="G34" s="118"/>
      <c r="H34" s="118"/>
      <c r="I34" s="118"/>
      <c r="J34" s="118"/>
      <c r="K34" s="118"/>
      <c r="L34" s="91"/>
      <c r="M34" s="21"/>
      <c r="N34" s="21"/>
      <c r="O34" s="21"/>
      <c r="P34" s="21"/>
      <c r="Q34" s="21"/>
      <c r="R34" s="21"/>
      <c r="S34" s="21"/>
      <c r="T34" s="21"/>
      <c r="U34" s="21"/>
      <c r="V34" s="19"/>
    </row>
    <row r="35" spans="1:23" x14ac:dyDescent="0.25">
      <c r="A35" s="187" t="s">
        <v>57</v>
      </c>
      <c r="B35" s="97">
        <f>SUM(B36:B38)</f>
        <v>0</v>
      </c>
      <c r="C35" s="32">
        <f t="shared" ref="C35:U35" si="18">SUM(C36:C38)</f>
        <v>0</v>
      </c>
      <c r="D35" s="32">
        <f t="shared" si="18"/>
        <v>0</v>
      </c>
      <c r="E35" s="32">
        <f t="shared" si="18"/>
        <v>0</v>
      </c>
      <c r="F35" s="32">
        <f t="shared" si="18"/>
        <v>0</v>
      </c>
      <c r="G35" s="32">
        <f t="shared" si="18"/>
        <v>0</v>
      </c>
      <c r="H35" s="32">
        <f t="shared" si="18"/>
        <v>0</v>
      </c>
      <c r="I35" s="32">
        <f t="shared" si="18"/>
        <v>0</v>
      </c>
      <c r="J35" s="32">
        <f t="shared" si="18"/>
        <v>0</v>
      </c>
      <c r="K35" s="32">
        <f t="shared" si="18"/>
        <v>0</v>
      </c>
      <c r="L35" s="97">
        <f t="shared" ca="1" si="18"/>
        <v>0</v>
      </c>
      <c r="M35" s="32">
        <f t="shared" ca="1" si="18"/>
        <v>0</v>
      </c>
      <c r="N35" s="32">
        <f t="shared" ca="1" si="18"/>
        <v>0</v>
      </c>
      <c r="O35" s="32">
        <f t="shared" ca="1" si="18"/>
        <v>0</v>
      </c>
      <c r="P35" s="32">
        <f t="shared" ca="1" si="18"/>
        <v>0</v>
      </c>
      <c r="Q35" s="32">
        <f t="shared" ca="1" si="18"/>
        <v>0</v>
      </c>
      <c r="R35" s="32">
        <f t="shared" ca="1" si="18"/>
        <v>0</v>
      </c>
      <c r="S35" s="32">
        <f t="shared" ca="1" si="18"/>
        <v>0</v>
      </c>
      <c r="T35" s="32">
        <f t="shared" ca="1" si="18"/>
        <v>0</v>
      </c>
      <c r="U35" s="32">
        <f t="shared" ca="1" si="18"/>
        <v>0</v>
      </c>
      <c r="V35" s="33">
        <f ca="1">SUM(B35:U35)</f>
        <v>0</v>
      </c>
    </row>
    <row r="36" spans="1:23" x14ac:dyDescent="0.25">
      <c r="A36" s="175" t="s">
        <v>61</v>
      </c>
      <c r="B36" s="89">
        <f>B39*$G$8</f>
        <v>0</v>
      </c>
      <c r="C36" s="18">
        <f t="shared" ref="C36:K36" si="19">C39*$G$8</f>
        <v>0</v>
      </c>
      <c r="D36" s="18">
        <f t="shared" si="19"/>
        <v>0</v>
      </c>
      <c r="E36" s="18">
        <f t="shared" si="19"/>
        <v>0</v>
      </c>
      <c r="F36" s="18">
        <f t="shared" si="19"/>
        <v>0</v>
      </c>
      <c r="G36" s="18">
        <f t="shared" si="19"/>
        <v>0</v>
      </c>
      <c r="H36" s="18">
        <f t="shared" si="19"/>
        <v>0</v>
      </c>
      <c r="I36" s="18">
        <f t="shared" si="19"/>
        <v>0</v>
      </c>
      <c r="J36" s="18">
        <f t="shared" si="19"/>
        <v>0</v>
      </c>
      <c r="K36" s="18">
        <f t="shared" si="19"/>
        <v>0</v>
      </c>
      <c r="L36" s="156"/>
      <c r="M36" s="29"/>
      <c r="N36" s="29"/>
      <c r="O36" s="29"/>
      <c r="P36" s="29"/>
      <c r="Q36" s="29"/>
      <c r="R36" s="29"/>
      <c r="S36" s="29"/>
      <c r="T36" s="29"/>
      <c r="U36" s="29"/>
      <c r="V36" s="27">
        <f>SUM(B36:U36)</f>
        <v>0</v>
      </c>
    </row>
    <row r="37" spans="1:23" x14ac:dyDescent="0.25">
      <c r="A37" s="175" t="s">
        <v>62</v>
      </c>
      <c r="B37" s="156"/>
      <c r="C37" s="29"/>
      <c r="D37" s="29"/>
      <c r="E37" s="29"/>
      <c r="F37" s="29"/>
      <c r="G37" s="29"/>
      <c r="H37" s="29"/>
      <c r="I37" s="29"/>
      <c r="J37" s="29"/>
      <c r="K37" s="29"/>
      <c r="L37" s="89">
        <f ca="1">L40*K33</f>
        <v>0</v>
      </c>
      <c r="M37" s="18">
        <f t="shared" ref="M37:U37" ca="1" si="20">M40*L33</f>
        <v>0</v>
      </c>
      <c r="N37" s="18">
        <f t="shared" ca="1" si="20"/>
        <v>0</v>
      </c>
      <c r="O37" s="18">
        <f t="shared" ca="1" si="20"/>
        <v>0</v>
      </c>
      <c r="P37" s="18">
        <f t="shared" ca="1" si="20"/>
        <v>0</v>
      </c>
      <c r="Q37" s="18">
        <f t="shared" ca="1" si="20"/>
        <v>0</v>
      </c>
      <c r="R37" s="18">
        <f t="shared" ca="1" si="20"/>
        <v>0</v>
      </c>
      <c r="S37" s="18">
        <f t="shared" ca="1" si="20"/>
        <v>0</v>
      </c>
      <c r="T37" s="18">
        <f t="shared" ca="1" si="20"/>
        <v>0</v>
      </c>
      <c r="U37" s="18">
        <f t="shared" ca="1" si="20"/>
        <v>0</v>
      </c>
      <c r="V37" s="27">
        <f ca="1">SUM(B37:U37)</f>
        <v>0</v>
      </c>
    </row>
    <row r="38" spans="1:23" x14ac:dyDescent="0.25">
      <c r="A38" s="8" t="s">
        <v>94</v>
      </c>
      <c r="B38" s="134"/>
      <c r="C38" s="135"/>
      <c r="D38" s="135"/>
      <c r="E38" s="135"/>
      <c r="F38" s="135"/>
      <c r="G38" s="135"/>
      <c r="H38" s="135"/>
      <c r="I38" s="135"/>
      <c r="J38" s="135"/>
      <c r="K38" s="135"/>
      <c r="L38" s="134"/>
      <c r="M38" s="135"/>
      <c r="N38" s="135"/>
      <c r="O38" s="135"/>
      <c r="P38" s="135"/>
      <c r="Q38" s="135"/>
      <c r="R38" s="135"/>
      <c r="S38" s="135"/>
      <c r="T38" s="135"/>
      <c r="U38" s="135"/>
      <c r="V38" s="27">
        <f>SUM(B38:U38)</f>
        <v>0</v>
      </c>
    </row>
    <row r="39" spans="1:23" x14ac:dyDescent="0.25">
      <c r="A39" s="175" t="s">
        <v>58</v>
      </c>
      <c r="B39" s="116">
        <v>1.2500000000000001E-2</v>
      </c>
      <c r="C39" s="115">
        <v>1.2500000000000001E-2</v>
      </c>
      <c r="D39" s="115">
        <v>1.2500000000000001E-2</v>
      </c>
      <c r="E39" s="115">
        <v>1.2500000000000001E-2</v>
      </c>
      <c r="F39" s="115">
        <v>1.2500000000000001E-2</v>
      </c>
      <c r="G39" s="115">
        <v>1.2500000000000001E-2</v>
      </c>
      <c r="H39" s="115">
        <v>1.2500000000000001E-2</v>
      </c>
      <c r="I39" s="115">
        <v>1.2500000000000001E-2</v>
      </c>
      <c r="J39" s="115">
        <v>1.2500000000000001E-2</v>
      </c>
      <c r="K39" s="115">
        <v>1.2500000000000001E-2</v>
      </c>
      <c r="L39" s="156"/>
      <c r="M39" s="29"/>
      <c r="N39" s="29"/>
      <c r="O39" s="29"/>
      <c r="P39" s="29"/>
      <c r="Q39" s="29"/>
      <c r="R39" s="29"/>
      <c r="S39" s="29"/>
      <c r="T39" s="29"/>
      <c r="U39" s="29"/>
      <c r="V39" s="27"/>
    </row>
    <row r="40" spans="1:23" x14ac:dyDescent="0.25">
      <c r="A40" s="175" t="s">
        <v>59</v>
      </c>
      <c r="B40" s="167"/>
      <c r="C40" s="168"/>
      <c r="D40" s="168"/>
      <c r="E40" s="168"/>
      <c r="F40" s="168"/>
      <c r="G40" s="168"/>
      <c r="H40" s="168"/>
      <c r="I40" s="168"/>
      <c r="J40" s="168"/>
      <c r="K40" s="168"/>
      <c r="L40" s="157">
        <v>1.2500000000000001E-2</v>
      </c>
      <c r="M40" s="112">
        <v>1.2500000000000001E-2</v>
      </c>
      <c r="N40" s="112">
        <v>1.2500000000000001E-2</v>
      </c>
      <c r="O40" s="112">
        <v>1.2500000000000001E-2</v>
      </c>
      <c r="P40" s="112">
        <v>1.2500000000000001E-2</v>
      </c>
      <c r="Q40" s="112">
        <v>1.2500000000000001E-2</v>
      </c>
      <c r="R40" s="112">
        <v>1.2500000000000001E-2</v>
      </c>
      <c r="S40" s="112">
        <v>1.2500000000000001E-2</v>
      </c>
      <c r="T40" s="112">
        <v>1.2500000000000001E-2</v>
      </c>
      <c r="U40" s="113">
        <v>1.2500000000000001E-2</v>
      </c>
      <c r="V40" s="27"/>
    </row>
    <row r="41" spans="1:23" x14ac:dyDescent="0.25">
      <c r="A41" s="188" t="s">
        <v>25</v>
      </c>
      <c r="B41" s="131">
        <f ca="1">IFERROR(B43/(B43+B26),0)</f>
        <v>0</v>
      </c>
      <c r="C41" s="131">
        <f t="shared" ref="C41:U41" ca="1" si="21">IFERROR(C43/(C43+C26),0)</f>
        <v>0</v>
      </c>
      <c r="D41" s="131">
        <f t="shared" ca="1" si="21"/>
        <v>0</v>
      </c>
      <c r="E41" s="131">
        <f t="shared" ca="1" si="21"/>
        <v>0</v>
      </c>
      <c r="F41" s="98">
        <f t="shared" ca="1" si="21"/>
        <v>0</v>
      </c>
      <c r="G41" s="98">
        <f t="shared" ca="1" si="21"/>
        <v>0</v>
      </c>
      <c r="H41" s="98">
        <f t="shared" ca="1" si="21"/>
        <v>0</v>
      </c>
      <c r="I41" s="98">
        <f t="shared" ca="1" si="21"/>
        <v>0</v>
      </c>
      <c r="J41" s="98">
        <f t="shared" ca="1" si="21"/>
        <v>0</v>
      </c>
      <c r="K41" s="98">
        <f t="shared" ca="1" si="21"/>
        <v>0</v>
      </c>
      <c r="L41" s="103">
        <f t="shared" ca="1" si="21"/>
        <v>0</v>
      </c>
      <c r="M41" s="104">
        <f t="shared" ca="1" si="21"/>
        <v>0</v>
      </c>
      <c r="N41" s="109">
        <f t="shared" ca="1" si="21"/>
        <v>0</v>
      </c>
      <c r="O41" s="109">
        <f t="shared" ca="1" si="21"/>
        <v>0</v>
      </c>
      <c r="P41" s="109">
        <f t="shared" ca="1" si="21"/>
        <v>0</v>
      </c>
      <c r="Q41" s="109">
        <f t="shared" ca="1" si="21"/>
        <v>0</v>
      </c>
      <c r="R41" s="109">
        <f t="shared" ca="1" si="21"/>
        <v>0</v>
      </c>
      <c r="S41" s="109">
        <f t="shared" ca="1" si="21"/>
        <v>0</v>
      </c>
      <c r="T41" s="109">
        <f t="shared" ca="1" si="21"/>
        <v>0</v>
      </c>
      <c r="U41" s="109">
        <f t="shared" ca="1" si="21"/>
        <v>0</v>
      </c>
      <c r="V41" s="27"/>
    </row>
    <row r="42" spans="1:23" x14ac:dyDescent="0.25">
      <c r="A42" s="187" t="s">
        <v>60</v>
      </c>
      <c r="B42" s="97">
        <f>B35</f>
        <v>0</v>
      </c>
      <c r="C42" s="32">
        <f t="shared" ref="C42:I42" si="22">B42+C35</f>
        <v>0</v>
      </c>
      <c r="D42" s="32">
        <f t="shared" si="22"/>
        <v>0</v>
      </c>
      <c r="E42" s="32">
        <f t="shared" si="22"/>
        <v>0</v>
      </c>
      <c r="F42" s="32">
        <f t="shared" si="22"/>
        <v>0</v>
      </c>
      <c r="G42" s="32">
        <f t="shared" si="22"/>
        <v>0</v>
      </c>
      <c r="H42" s="32">
        <f>G42+H35</f>
        <v>0</v>
      </c>
      <c r="I42" s="32">
        <f t="shared" si="22"/>
        <v>0</v>
      </c>
      <c r="J42" s="32">
        <f>I42+J35</f>
        <v>0</v>
      </c>
      <c r="K42" s="32">
        <f t="shared" ref="K42" si="23">J42+K35</f>
        <v>0</v>
      </c>
      <c r="L42" s="97">
        <f ca="1">K42+L35</f>
        <v>0</v>
      </c>
      <c r="M42" s="32">
        <f t="shared" ref="M42:U42" ca="1" si="24">L42+M35</f>
        <v>0</v>
      </c>
      <c r="N42" s="32">
        <f t="shared" ca="1" si="24"/>
        <v>0</v>
      </c>
      <c r="O42" s="32">
        <f t="shared" ca="1" si="24"/>
        <v>0</v>
      </c>
      <c r="P42" s="32">
        <f t="shared" ca="1" si="24"/>
        <v>0</v>
      </c>
      <c r="Q42" s="32">
        <f t="shared" ca="1" si="24"/>
        <v>0</v>
      </c>
      <c r="R42" s="32">
        <f t="shared" ca="1" si="24"/>
        <v>0</v>
      </c>
      <c r="S42" s="32">
        <f t="shared" ca="1" si="24"/>
        <v>0</v>
      </c>
      <c r="T42" s="32">
        <f t="shared" ca="1" si="24"/>
        <v>0</v>
      </c>
      <c r="U42" s="32">
        <f t="shared" ca="1" si="24"/>
        <v>0</v>
      </c>
      <c r="V42" s="27">
        <f ca="1">U42</f>
        <v>0</v>
      </c>
    </row>
    <row r="43" spans="1:23" x14ac:dyDescent="0.25">
      <c r="A43" s="31" t="s">
        <v>95</v>
      </c>
      <c r="B43" s="97">
        <f>SUM(B36:B37)</f>
        <v>0</v>
      </c>
      <c r="C43" s="32">
        <f>B43+SUM(C36:C37)</f>
        <v>0</v>
      </c>
      <c r="D43" s="32">
        <f t="shared" ref="D43:U43" si="25">C43+SUM(D36:D37)</f>
        <v>0</v>
      </c>
      <c r="E43" s="32">
        <f t="shared" si="25"/>
        <v>0</v>
      </c>
      <c r="F43" s="32">
        <f t="shared" si="25"/>
        <v>0</v>
      </c>
      <c r="G43" s="32">
        <f t="shared" si="25"/>
        <v>0</v>
      </c>
      <c r="H43" s="32">
        <f t="shared" si="25"/>
        <v>0</v>
      </c>
      <c r="I43" s="32">
        <f t="shared" si="25"/>
        <v>0</v>
      </c>
      <c r="J43" s="32">
        <f t="shared" si="25"/>
        <v>0</v>
      </c>
      <c r="K43" s="32">
        <f t="shared" si="25"/>
        <v>0</v>
      </c>
      <c r="L43" s="97">
        <f t="shared" ca="1" si="25"/>
        <v>0</v>
      </c>
      <c r="M43" s="32">
        <f t="shared" ca="1" si="25"/>
        <v>0</v>
      </c>
      <c r="N43" s="32">
        <f t="shared" ca="1" si="25"/>
        <v>0</v>
      </c>
      <c r="O43" s="32">
        <f t="shared" ca="1" si="25"/>
        <v>0</v>
      </c>
      <c r="P43" s="32">
        <f t="shared" ca="1" si="25"/>
        <v>0</v>
      </c>
      <c r="Q43" s="32">
        <f t="shared" ca="1" si="25"/>
        <v>0</v>
      </c>
      <c r="R43" s="32">
        <f t="shared" ca="1" si="25"/>
        <v>0</v>
      </c>
      <c r="S43" s="32">
        <f t="shared" ca="1" si="25"/>
        <v>0</v>
      </c>
      <c r="T43" s="32">
        <f t="shared" ca="1" si="25"/>
        <v>0</v>
      </c>
      <c r="U43" s="32">
        <f t="shared" ca="1" si="25"/>
        <v>0</v>
      </c>
      <c r="V43" s="27">
        <f ca="1">U43</f>
        <v>0</v>
      </c>
    </row>
    <row r="44" spans="1:23" ht="15.75" thickBot="1" x14ac:dyDescent="0.3">
      <c r="A44" s="24"/>
      <c r="B44" s="119"/>
      <c r="C44" s="120"/>
      <c r="D44" s="120"/>
      <c r="E44" s="120"/>
      <c r="F44" s="120"/>
      <c r="G44" s="120"/>
      <c r="H44" s="120"/>
      <c r="I44" s="120"/>
      <c r="J44" s="120"/>
      <c r="K44" s="120"/>
      <c r="L44" s="95"/>
      <c r="M44" s="24"/>
      <c r="N44" s="24"/>
      <c r="O44" s="24"/>
      <c r="P44" s="24"/>
      <c r="Q44" s="24"/>
      <c r="R44" s="24"/>
      <c r="S44" s="24"/>
      <c r="T44" s="24"/>
      <c r="U44" s="24"/>
      <c r="V44" s="23"/>
    </row>
    <row r="45" spans="1:23" x14ac:dyDescent="0.25">
      <c r="A45" s="189" t="s">
        <v>63</v>
      </c>
      <c r="B45" s="99">
        <f>SUM(B46:B50)</f>
        <v>0</v>
      </c>
      <c r="C45" s="34">
        <f t="shared" ref="C45:U45" si="26">SUM(C46:C50)</f>
        <v>0</v>
      </c>
      <c r="D45" s="34">
        <f t="shared" si="26"/>
        <v>0</v>
      </c>
      <c r="E45" s="34">
        <f t="shared" si="26"/>
        <v>0</v>
      </c>
      <c r="F45" s="34">
        <f t="shared" si="26"/>
        <v>0</v>
      </c>
      <c r="G45" s="34">
        <f t="shared" si="26"/>
        <v>0</v>
      </c>
      <c r="H45" s="34">
        <f t="shared" si="26"/>
        <v>0</v>
      </c>
      <c r="I45" s="34">
        <f t="shared" si="26"/>
        <v>0</v>
      </c>
      <c r="J45" s="34">
        <f t="shared" si="26"/>
        <v>0</v>
      </c>
      <c r="K45" s="34">
        <f t="shared" si="26"/>
        <v>0</v>
      </c>
      <c r="L45" s="99">
        <f t="shared" si="26"/>
        <v>0</v>
      </c>
      <c r="M45" s="34">
        <f t="shared" si="26"/>
        <v>0</v>
      </c>
      <c r="N45" s="34">
        <f t="shared" si="26"/>
        <v>0</v>
      </c>
      <c r="O45" s="34">
        <f t="shared" si="26"/>
        <v>0</v>
      </c>
      <c r="P45" s="34">
        <f t="shared" si="26"/>
        <v>0</v>
      </c>
      <c r="Q45" s="34">
        <f t="shared" si="26"/>
        <v>0</v>
      </c>
      <c r="R45" s="34">
        <f t="shared" si="26"/>
        <v>0</v>
      </c>
      <c r="S45" s="34">
        <f t="shared" si="26"/>
        <v>0</v>
      </c>
      <c r="T45" s="34">
        <f t="shared" si="26"/>
        <v>0</v>
      </c>
      <c r="U45" s="34">
        <f t="shared" si="26"/>
        <v>0</v>
      </c>
      <c r="V45" s="36">
        <f t="shared" ref="V45:V50" si="27">SUM(B45:U45)</f>
        <v>0</v>
      </c>
    </row>
    <row r="46" spans="1:23" x14ac:dyDescent="0.25">
      <c r="A46" s="182" t="s">
        <v>64</v>
      </c>
      <c r="B46" s="132"/>
      <c r="C46" s="133"/>
      <c r="D46" s="133"/>
      <c r="E46" s="133"/>
      <c r="F46" s="133"/>
      <c r="G46" s="133"/>
      <c r="H46" s="133"/>
      <c r="I46" s="152"/>
      <c r="J46" s="152"/>
      <c r="K46" s="152"/>
      <c r="L46" s="132"/>
      <c r="M46" s="152"/>
      <c r="N46" s="133"/>
      <c r="O46" s="133"/>
      <c r="P46" s="133"/>
      <c r="Q46" s="133"/>
      <c r="R46" s="133"/>
      <c r="S46" s="133"/>
      <c r="T46" s="133"/>
      <c r="U46" s="133"/>
      <c r="V46" s="27">
        <f t="shared" si="27"/>
        <v>0</v>
      </c>
      <c r="W46" s="138"/>
    </row>
    <row r="47" spans="1:23" x14ac:dyDescent="0.25">
      <c r="A47" s="182" t="s">
        <v>65</v>
      </c>
      <c r="B47" s="134"/>
      <c r="C47" s="135"/>
      <c r="D47" s="135"/>
      <c r="E47" s="135"/>
      <c r="F47" s="135"/>
      <c r="G47" s="135"/>
      <c r="H47" s="135"/>
      <c r="I47" s="135"/>
      <c r="J47" s="135"/>
      <c r="K47" s="135"/>
      <c r="L47" s="134"/>
      <c r="M47" s="135"/>
      <c r="N47" s="135"/>
      <c r="O47" s="135"/>
      <c r="P47" s="135"/>
      <c r="Q47" s="135"/>
      <c r="R47" s="135"/>
      <c r="S47" s="135"/>
      <c r="T47" s="135"/>
      <c r="U47" s="135"/>
      <c r="V47" s="27">
        <f t="shared" si="27"/>
        <v>0</v>
      </c>
      <c r="W47" s="138"/>
    </row>
    <row r="48" spans="1:23" x14ac:dyDescent="0.25">
      <c r="A48" s="175" t="s">
        <v>66</v>
      </c>
      <c r="B48" s="136"/>
      <c r="C48" s="137"/>
      <c r="D48" s="137"/>
      <c r="E48" s="137"/>
      <c r="F48" s="137"/>
      <c r="G48" s="137"/>
      <c r="H48" s="137"/>
      <c r="I48" s="137"/>
      <c r="J48" s="137"/>
      <c r="K48" s="137"/>
      <c r="L48" s="136"/>
      <c r="M48" s="137"/>
      <c r="N48" s="137"/>
      <c r="O48" s="137"/>
      <c r="P48" s="137"/>
      <c r="Q48" s="137"/>
      <c r="R48" s="137"/>
      <c r="S48" s="137"/>
      <c r="T48" s="137"/>
      <c r="U48" s="135"/>
      <c r="V48" s="27">
        <f t="shared" si="27"/>
        <v>0</v>
      </c>
      <c r="W48" s="138"/>
    </row>
    <row r="49" spans="1:23" x14ac:dyDescent="0.25">
      <c r="A49" s="175" t="s">
        <v>67</v>
      </c>
      <c r="B49" s="89">
        <f>B71*6</f>
        <v>0</v>
      </c>
      <c r="C49" s="18">
        <f t="shared" ref="C49:U49" si="28">C71*6</f>
        <v>0</v>
      </c>
      <c r="D49" s="18">
        <f t="shared" si="28"/>
        <v>0</v>
      </c>
      <c r="E49" s="18">
        <f t="shared" si="28"/>
        <v>0</v>
      </c>
      <c r="F49" s="18">
        <f t="shared" si="28"/>
        <v>0</v>
      </c>
      <c r="G49" s="18">
        <f t="shared" si="28"/>
        <v>0</v>
      </c>
      <c r="H49" s="18">
        <f t="shared" si="28"/>
        <v>0</v>
      </c>
      <c r="I49" s="18">
        <f t="shared" si="28"/>
        <v>0</v>
      </c>
      <c r="J49" s="18">
        <f t="shared" si="28"/>
        <v>0</v>
      </c>
      <c r="K49" s="18">
        <f t="shared" si="28"/>
        <v>0</v>
      </c>
      <c r="L49" s="89">
        <f t="shared" si="28"/>
        <v>0</v>
      </c>
      <c r="M49" s="18">
        <f t="shared" si="28"/>
        <v>0</v>
      </c>
      <c r="N49" s="18">
        <f t="shared" si="28"/>
        <v>0</v>
      </c>
      <c r="O49" s="18">
        <f t="shared" si="28"/>
        <v>0</v>
      </c>
      <c r="P49" s="18">
        <f t="shared" si="28"/>
        <v>0</v>
      </c>
      <c r="Q49" s="18">
        <f t="shared" si="28"/>
        <v>0</v>
      </c>
      <c r="R49" s="18">
        <f t="shared" si="28"/>
        <v>0</v>
      </c>
      <c r="S49" s="18">
        <f t="shared" si="28"/>
        <v>0</v>
      </c>
      <c r="T49" s="18">
        <f t="shared" si="28"/>
        <v>0</v>
      </c>
      <c r="U49" s="18">
        <f t="shared" si="28"/>
        <v>0</v>
      </c>
      <c r="V49" s="27">
        <f t="shared" si="27"/>
        <v>0</v>
      </c>
      <c r="W49" s="138"/>
    </row>
    <row r="50" spans="1:23" x14ac:dyDescent="0.25">
      <c r="A50" s="175" t="s">
        <v>68</v>
      </c>
      <c r="B50" s="90"/>
      <c r="C50" s="20"/>
      <c r="D50" s="20"/>
      <c r="E50" s="20"/>
      <c r="F50" s="20"/>
      <c r="G50" s="20"/>
      <c r="H50" s="20"/>
      <c r="I50" s="20"/>
      <c r="J50" s="20"/>
      <c r="K50" s="20"/>
      <c r="L50" s="90"/>
      <c r="M50" s="20"/>
      <c r="N50" s="20"/>
      <c r="O50" s="20"/>
      <c r="P50" s="20"/>
      <c r="Q50" s="20"/>
      <c r="R50" s="20"/>
      <c r="S50" s="20"/>
      <c r="T50" s="20"/>
      <c r="U50" s="20"/>
      <c r="V50" s="27">
        <f t="shared" si="27"/>
        <v>0</v>
      </c>
      <c r="W50" s="138" t="e">
        <f>IF(V50/V45&gt;0.1,"Proszę opisać w polu J51 główne składowe pozycji R48"," ")</f>
        <v>#DIV/0!</v>
      </c>
    </row>
    <row r="51" spans="1:23" ht="15.75" thickBot="1" x14ac:dyDescent="0.3">
      <c r="A51" s="190" t="s">
        <v>69</v>
      </c>
      <c r="B51" s="100">
        <f>B45</f>
        <v>0</v>
      </c>
      <c r="C51" s="47">
        <f t="shared" ref="C51:I51" si="29">B51+C45</f>
        <v>0</v>
      </c>
      <c r="D51" s="47">
        <f t="shared" si="29"/>
        <v>0</v>
      </c>
      <c r="E51" s="47">
        <f t="shared" si="29"/>
        <v>0</v>
      </c>
      <c r="F51" s="47">
        <f t="shared" si="29"/>
        <v>0</v>
      </c>
      <c r="G51" s="47">
        <f t="shared" si="29"/>
        <v>0</v>
      </c>
      <c r="H51" s="47">
        <f>G51+H45</f>
        <v>0</v>
      </c>
      <c r="I51" s="47">
        <f t="shared" si="29"/>
        <v>0</v>
      </c>
      <c r="J51" s="47">
        <f>I51+J45</f>
        <v>0</v>
      </c>
      <c r="K51" s="47">
        <f t="shared" ref="K51" si="30">J51+K45</f>
        <v>0</v>
      </c>
      <c r="L51" s="100">
        <f>K51+L45</f>
        <v>0</v>
      </c>
      <c r="M51" s="47">
        <f t="shared" ref="M51:U51" si="31">L51+M45</f>
        <v>0</v>
      </c>
      <c r="N51" s="47">
        <f t="shared" si="31"/>
        <v>0</v>
      </c>
      <c r="O51" s="47">
        <f t="shared" si="31"/>
        <v>0</v>
      </c>
      <c r="P51" s="47">
        <f t="shared" si="31"/>
        <v>0</v>
      </c>
      <c r="Q51" s="47">
        <f t="shared" si="31"/>
        <v>0</v>
      </c>
      <c r="R51" s="47">
        <f t="shared" si="31"/>
        <v>0</v>
      </c>
      <c r="S51" s="47">
        <f t="shared" si="31"/>
        <v>0</v>
      </c>
      <c r="T51" s="47">
        <f t="shared" si="31"/>
        <v>0</v>
      </c>
      <c r="U51" s="47">
        <f t="shared" si="31"/>
        <v>0</v>
      </c>
      <c r="V51" s="48">
        <f>U51</f>
        <v>0</v>
      </c>
    </row>
    <row r="52" spans="1:23" ht="15.75" thickBot="1" x14ac:dyDescent="0.3">
      <c r="A52" s="191" t="s">
        <v>70</v>
      </c>
      <c r="B52" s="101">
        <f t="shared" ref="B52:U52" si="32">B42-B51</f>
        <v>0</v>
      </c>
      <c r="C52" s="45">
        <f t="shared" si="32"/>
        <v>0</v>
      </c>
      <c r="D52" s="45">
        <f t="shared" si="32"/>
        <v>0</v>
      </c>
      <c r="E52" s="45">
        <f t="shared" si="32"/>
        <v>0</v>
      </c>
      <c r="F52" s="45">
        <f t="shared" si="32"/>
        <v>0</v>
      </c>
      <c r="G52" s="45">
        <f t="shared" si="32"/>
        <v>0</v>
      </c>
      <c r="H52" s="45">
        <f t="shared" si="32"/>
        <v>0</v>
      </c>
      <c r="I52" s="45">
        <f t="shared" si="32"/>
        <v>0</v>
      </c>
      <c r="J52" s="45">
        <f t="shared" si="32"/>
        <v>0</v>
      </c>
      <c r="K52" s="45">
        <f t="shared" si="32"/>
        <v>0</v>
      </c>
      <c r="L52" s="101">
        <f t="shared" ca="1" si="32"/>
        <v>0</v>
      </c>
      <c r="M52" s="45">
        <f t="shared" ca="1" si="32"/>
        <v>0</v>
      </c>
      <c r="N52" s="45">
        <f t="shared" ca="1" si="32"/>
        <v>0</v>
      </c>
      <c r="O52" s="45">
        <f t="shared" ca="1" si="32"/>
        <v>0</v>
      </c>
      <c r="P52" s="45">
        <f t="shared" ca="1" si="32"/>
        <v>0</v>
      </c>
      <c r="Q52" s="45">
        <f t="shared" ca="1" si="32"/>
        <v>0</v>
      </c>
      <c r="R52" s="45">
        <f t="shared" ca="1" si="32"/>
        <v>0</v>
      </c>
      <c r="S52" s="45">
        <f t="shared" ca="1" si="32"/>
        <v>0</v>
      </c>
      <c r="T52" s="45">
        <f t="shared" ca="1" si="32"/>
        <v>0</v>
      </c>
      <c r="U52" s="45">
        <f t="shared" ca="1" si="32"/>
        <v>0</v>
      </c>
      <c r="V52" s="46">
        <f ca="1">U52</f>
        <v>0</v>
      </c>
    </row>
    <row r="53" spans="1:23" x14ac:dyDescent="0.25">
      <c r="A53" s="43"/>
      <c r="B53" s="102"/>
      <c r="C53" s="2"/>
      <c r="D53" s="2"/>
      <c r="E53" s="2"/>
      <c r="F53" s="2"/>
      <c r="G53" s="2"/>
      <c r="H53" s="2"/>
      <c r="I53" s="2"/>
      <c r="J53" s="2"/>
      <c r="K53" s="2"/>
      <c r="L53" s="158"/>
      <c r="M53" s="2"/>
      <c r="N53" s="2"/>
      <c r="O53" s="2"/>
      <c r="P53" s="2"/>
      <c r="Q53" s="2"/>
      <c r="R53" s="2"/>
      <c r="S53" s="2"/>
      <c r="T53" s="2"/>
      <c r="U53" s="49"/>
      <c r="V53" s="3"/>
    </row>
    <row r="54" spans="1:23" x14ac:dyDescent="0.25">
      <c r="A54" s="114" t="s">
        <v>71</v>
      </c>
      <c r="B54" s="102"/>
      <c r="C54" s="2"/>
      <c r="D54" s="2"/>
      <c r="E54" s="2"/>
      <c r="F54" s="2"/>
      <c r="G54" s="2"/>
      <c r="H54" s="2"/>
      <c r="I54" s="2"/>
      <c r="J54" s="2"/>
      <c r="K54" s="2"/>
      <c r="L54" s="102"/>
      <c r="M54" s="2"/>
      <c r="N54" s="2"/>
      <c r="O54" s="2"/>
      <c r="P54" s="2"/>
      <c r="Q54" s="2"/>
      <c r="R54" s="2"/>
      <c r="S54" s="2"/>
      <c r="T54" s="2"/>
      <c r="U54" s="2"/>
      <c r="V54" s="3"/>
    </row>
    <row r="55" spans="1:23" x14ac:dyDescent="0.25">
      <c r="A55" s="114" t="s">
        <v>72</v>
      </c>
      <c r="B55" s="102"/>
      <c r="C55" s="2"/>
      <c r="D55" s="2"/>
      <c r="E55" s="2"/>
      <c r="F55" s="2"/>
      <c r="G55" s="2"/>
      <c r="H55" s="2"/>
      <c r="I55" s="2"/>
      <c r="J55" s="2"/>
      <c r="K55" s="2"/>
      <c r="L55" s="102"/>
      <c r="M55" s="2"/>
      <c r="N55" s="2"/>
      <c r="O55" s="2"/>
      <c r="P55" s="2"/>
      <c r="Q55" s="2"/>
      <c r="R55" s="2"/>
      <c r="S55" s="2"/>
      <c r="T55" s="2"/>
      <c r="U55" s="2"/>
      <c r="V55" s="3"/>
    </row>
    <row r="56" spans="1:23" x14ac:dyDescent="0.25">
      <c r="A56" s="114" t="s">
        <v>73</v>
      </c>
      <c r="B56" s="102"/>
      <c r="C56" s="2"/>
      <c r="D56" s="2"/>
      <c r="E56" s="2"/>
      <c r="F56" s="2"/>
      <c r="G56" s="2"/>
      <c r="H56" s="2"/>
      <c r="I56" s="2"/>
      <c r="J56" s="2"/>
      <c r="K56" s="2"/>
      <c r="L56" s="102"/>
      <c r="M56" s="2"/>
      <c r="N56" s="2"/>
      <c r="O56" s="2"/>
      <c r="P56" s="2"/>
      <c r="Q56" s="2"/>
      <c r="R56" s="2"/>
      <c r="S56" s="2"/>
      <c r="T56" s="2"/>
      <c r="U56" s="2"/>
      <c r="V56" s="3"/>
    </row>
    <row r="57" spans="1:23" x14ac:dyDescent="0.25">
      <c r="A57" s="114" t="s">
        <v>74</v>
      </c>
      <c r="B57" s="102"/>
      <c r="C57" s="2"/>
      <c r="D57" s="2"/>
      <c r="E57" s="2"/>
      <c r="F57" s="2"/>
      <c r="G57" s="2"/>
      <c r="H57" s="2"/>
      <c r="I57" s="2"/>
      <c r="J57" s="2"/>
      <c r="K57" s="2"/>
      <c r="L57" s="102"/>
      <c r="M57" s="2"/>
      <c r="N57" s="2"/>
      <c r="O57" s="2"/>
      <c r="P57" s="2"/>
      <c r="Q57" s="2"/>
      <c r="R57" s="2"/>
      <c r="S57" s="2"/>
      <c r="T57" s="2"/>
      <c r="U57" s="2"/>
      <c r="V57" s="3"/>
    </row>
    <row r="58" spans="1:23" ht="15.75" thickBot="1" x14ac:dyDescent="0.3">
      <c r="A58" s="1"/>
      <c r="B58" s="102"/>
      <c r="C58" s="2"/>
      <c r="D58" s="2"/>
      <c r="E58" s="2"/>
      <c r="F58" s="2"/>
      <c r="G58" s="2"/>
      <c r="H58" s="2"/>
      <c r="I58" s="2"/>
      <c r="J58" s="2"/>
      <c r="K58" s="2"/>
      <c r="L58" s="102"/>
      <c r="M58" s="2"/>
      <c r="N58" s="2"/>
      <c r="O58" s="2"/>
      <c r="P58" s="2"/>
      <c r="Q58" s="2"/>
      <c r="R58" s="2"/>
      <c r="S58" s="2"/>
      <c r="T58" s="2"/>
      <c r="U58" s="2"/>
      <c r="V58" s="3"/>
    </row>
    <row r="59" spans="1:23" ht="30" x14ac:dyDescent="0.25">
      <c r="A59" s="124" t="s">
        <v>75</v>
      </c>
      <c r="B59" s="123" t="s">
        <v>76</v>
      </c>
      <c r="C59" s="121"/>
      <c r="D59" s="121"/>
      <c r="E59" s="121"/>
      <c r="F59" s="121"/>
      <c r="G59" s="121"/>
      <c r="H59" s="121"/>
      <c r="I59" s="121"/>
      <c r="J59" s="121"/>
      <c r="K59" s="121"/>
      <c r="L59" s="159"/>
      <c r="M59" s="121"/>
      <c r="N59" s="121"/>
      <c r="O59" s="121"/>
      <c r="P59" s="121"/>
      <c r="Q59" s="121"/>
      <c r="R59" s="121"/>
      <c r="S59" s="121"/>
      <c r="T59" s="121"/>
      <c r="U59" s="121"/>
      <c r="V59" s="37"/>
    </row>
    <row r="60" spans="1:23" x14ac:dyDescent="0.25">
      <c r="A60" s="192" t="s">
        <v>77</v>
      </c>
      <c r="B60" s="125"/>
      <c r="C60" s="125"/>
      <c r="D60" s="125"/>
      <c r="E60" s="125"/>
      <c r="F60" s="125"/>
      <c r="G60" s="125"/>
      <c r="H60" s="125"/>
      <c r="I60" s="125"/>
      <c r="J60" s="125"/>
      <c r="K60" s="125"/>
      <c r="L60" s="160"/>
      <c r="M60" s="125"/>
      <c r="N60" s="125"/>
      <c r="O60" s="125"/>
      <c r="P60" s="125"/>
      <c r="Q60" s="125"/>
      <c r="R60" s="125"/>
      <c r="S60" s="125"/>
      <c r="T60" s="125"/>
      <c r="U60" s="126"/>
      <c r="V60" s="169" t="s">
        <v>2</v>
      </c>
    </row>
    <row r="61" spans="1:23" x14ac:dyDescent="0.25">
      <c r="A61" s="193" t="s">
        <v>78</v>
      </c>
      <c r="B61" s="127"/>
      <c r="C61" s="127"/>
      <c r="D61" s="127"/>
      <c r="E61" s="127"/>
      <c r="F61" s="127"/>
      <c r="G61" s="127"/>
      <c r="H61" s="127"/>
      <c r="I61" s="127"/>
      <c r="J61" s="127"/>
      <c r="K61" s="127"/>
      <c r="L61" s="161"/>
      <c r="M61" s="127"/>
      <c r="N61" s="127"/>
      <c r="O61" s="127"/>
      <c r="P61" s="127"/>
      <c r="Q61" s="127"/>
      <c r="R61" s="127"/>
      <c r="S61" s="127"/>
      <c r="T61" s="127"/>
      <c r="U61" s="128"/>
      <c r="V61" s="169" t="s">
        <v>2</v>
      </c>
    </row>
    <row r="62" spans="1:23" x14ac:dyDescent="0.25">
      <c r="A62" s="193" t="s">
        <v>79</v>
      </c>
      <c r="B62" s="127"/>
      <c r="C62" s="127"/>
      <c r="D62" s="127"/>
      <c r="E62" s="127"/>
      <c r="F62" s="127"/>
      <c r="G62" s="127"/>
      <c r="H62" s="127"/>
      <c r="I62" s="127"/>
      <c r="J62" s="127"/>
      <c r="K62" s="127"/>
      <c r="L62" s="161"/>
      <c r="M62" s="127"/>
      <c r="N62" s="127"/>
      <c r="O62" s="127"/>
      <c r="P62" s="127"/>
      <c r="Q62" s="127"/>
      <c r="R62" s="127"/>
      <c r="S62" s="127"/>
      <c r="T62" s="127"/>
      <c r="U62" s="128"/>
      <c r="V62" s="169" t="s">
        <v>2</v>
      </c>
    </row>
    <row r="63" spans="1:23" x14ac:dyDescent="0.25">
      <c r="A63" s="193" t="s">
        <v>80</v>
      </c>
      <c r="B63" s="127"/>
      <c r="C63" s="127"/>
      <c r="D63" s="127"/>
      <c r="E63" s="127"/>
      <c r="F63" s="127"/>
      <c r="G63" s="127"/>
      <c r="H63" s="127"/>
      <c r="I63" s="127"/>
      <c r="J63" s="127"/>
      <c r="K63" s="127"/>
      <c r="L63" s="161"/>
      <c r="M63" s="127"/>
      <c r="N63" s="127"/>
      <c r="O63" s="127"/>
      <c r="P63" s="127"/>
      <c r="Q63" s="127"/>
      <c r="R63" s="127"/>
      <c r="S63" s="127"/>
      <c r="T63" s="127"/>
      <c r="U63" s="128"/>
      <c r="V63" s="169" t="s">
        <v>2</v>
      </c>
    </row>
    <row r="64" spans="1:23" x14ac:dyDescent="0.25">
      <c r="A64" s="193" t="s">
        <v>81</v>
      </c>
      <c r="B64" s="127"/>
      <c r="C64" s="127"/>
      <c r="D64" s="127"/>
      <c r="E64" s="127"/>
      <c r="F64" s="127"/>
      <c r="G64" s="127"/>
      <c r="H64" s="127"/>
      <c r="I64" s="127"/>
      <c r="J64" s="127"/>
      <c r="K64" s="127"/>
      <c r="L64" s="161"/>
      <c r="M64" s="127"/>
      <c r="N64" s="127"/>
      <c r="O64" s="127"/>
      <c r="P64" s="127"/>
      <c r="Q64" s="127"/>
      <c r="R64" s="127"/>
      <c r="S64" s="127"/>
      <c r="T64" s="127"/>
      <c r="U64" s="128"/>
      <c r="V64" s="169" t="s">
        <v>2</v>
      </c>
    </row>
    <row r="65" spans="1:22" x14ac:dyDescent="0.25">
      <c r="A65" s="193" t="s">
        <v>82</v>
      </c>
      <c r="B65" s="127"/>
      <c r="C65" s="127"/>
      <c r="D65" s="127"/>
      <c r="E65" s="127"/>
      <c r="F65" s="127"/>
      <c r="G65" s="127"/>
      <c r="H65" s="127"/>
      <c r="I65" s="127"/>
      <c r="J65" s="127"/>
      <c r="K65" s="127"/>
      <c r="L65" s="161"/>
      <c r="M65" s="127"/>
      <c r="N65" s="127"/>
      <c r="O65" s="127"/>
      <c r="P65" s="127"/>
      <c r="Q65" s="127"/>
      <c r="R65" s="127"/>
      <c r="S65" s="127"/>
      <c r="T65" s="127"/>
      <c r="U65" s="128"/>
      <c r="V65" s="169" t="s">
        <v>2</v>
      </c>
    </row>
    <row r="66" spans="1:22" x14ac:dyDescent="0.25">
      <c r="A66" s="193" t="s">
        <v>83</v>
      </c>
      <c r="B66" s="127"/>
      <c r="C66" s="127"/>
      <c r="D66" s="127"/>
      <c r="E66" s="127"/>
      <c r="F66" s="127"/>
      <c r="G66" s="127"/>
      <c r="H66" s="127"/>
      <c r="I66" s="127"/>
      <c r="J66" s="127"/>
      <c r="K66" s="127"/>
      <c r="L66" s="161"/>
      <c r="M66" s="127"/>
      <c r="N66" s="127"/>
      <c r="O66" s="127"/>
      <c r="P66" s="127"/>
      <c r="Q66" s="127"/>
      <c r="R66" s="127"/>
      <c r="S66" s="127"/>
      <c r="T66" s="127"/>
      <c r="U66" s="128"/>
      <c r="V66" s="169" t="s">
        <v>2</v>
      </c>
    </row>
    <row r="67" spans="1:22" x14ac:dyDescent="0.25">
      <c r="A67" s="193" t="s">
        <v>84</v>
      </c>
      <c r="B67" s="127"/>
      <c r="C67" s="127"/>
      <c r="D67" s="127"/>
      <c r="E67" s="127"/>
      <c r="F67" s="127"/>
      <c r="G67" s="127"/>
      <c r="H67" s="127"/>
      <c r="I67" s="127"/>
      <c r="J67" s="127"/>
      <c r="K67" s="127"/>
      <c r="L67" s="161"/>
      <c r="M67" s="127"/>
      <c r="N67" s="127"/>
      <c r="O67" s="127"/>
      <c r="P67" s="127"/>
      <c r="Q67" s="127"/>
      <c r="R67" s="127"/>
      <c r="S67" s="127"/>
      <c r="T67" s="127"/>
      <c r="U67" s="128"/>
      <c r="V67" s="169" t="s">
        <v>2</v>
      </c>
    </row>
    <row r="68" spans="1:22" x14ac:dyDescent="0.25">
      <c r="A68" s="193" t="s">
        <v>85</v>
      </c>
      <c r="B68" s="127"/>
      <c r="C68" s="127"/>
      <c r="D68" s="127"/>
      <c r="E68" s="127"/>
      <c r="F68" s="127"/>
      <c r="G68" s="127"/>
      <c r="H68" s="127"/>
      <c r="I68" s="127"/>
      <c r="J68" s="127"/>
      <c r="K68" s="127"/>
      <c r="L68" s="161"/>
      <c r="M68" s="127"/>
      <c r="N68" s="127"/>
      <c r="O68" s="127"/>
      <c r="P68" s="127"/>
      <c r="Q68" s="127"/>
      <c r="R68" s="127"/>
      <c r="S68" s="127"/>
      <c r="T68" s="127"/>
      <c r="U68" s="128"/>
      <c r="V68" s="169" t="s">
        <v>2</v>
      </c>
    </row>
    <row r="69" spans="1:22" x14ac:dyDescent="0.25">
      <c r="A69" s="193" t="s">
        <v>86</v>
      </c>
      <c r="B69" s="127"/>
      <c r="C69" s="127"/>
      <c r="D69" s="127"/>
      <c r="E69" s="127"/>
      <c r="F69" s="127"/>
      <c r="G69" s="127"/>
      <c r="H69" s="127"/>
      <c r="I69" s="127"/>
      <c r="J69" s="127"/>
      <c r="K69" s="127"/>
      <c r="L69" s="161"/>
      <c r="M69" s="127"/>
      <c r="N69" s="127"/>
      <c r="O69" s="127"/>
      <c r="P69" s="127"/>
      <c r="Q69" s="127"/>
      <c r="R69" s="127"/>
      <c r="S69" s="127"/>
      <c r="T69" s="127"/>
      <c r="U69" s="128"/>
      <c r="V69" s="169" t="s">
        <v>2</v>
      </c>
    </row>
    <row r="70" spans="1:22" x14ac:dyDescent="0.25">
      <c r="A70" s="194" t="s">
        <v>87</v>
      </c>
      <c r="B70" s="129"/>
      <c r="C70" s="129"/>
      <c r="D70" s="129"/>
      <c r="E70" s="129"/>
      <c r="F70" s="129"/>
      <c r="G70" s="129"/>
      <c r="H70" s="129"/>
      <c r="I70" s="129"/>
      <c r="J70" s="129"/>
      <c r="K70" s="129"/>
      <c r="L70" s="162"/>
      <c r="M70" s="129"/>
      <c r="N70" s="129"/>
      <c r="O70" s="129"/>
      <c r="P70" s="129"/>
      <c r="Q70" s="129"/>
      <c r="R70" s="129"/>
      <c r="S70" s="129"/>
      <c r="T70" s="129"/>
      <c r="U70" s="130"/>
      <c r="V70" s="169" t="s">
        <v>2</v>
      </c>
    </row>
    <row r="71" spans="1:22" ht="15.75" thickBot="1" x14ac:dyDescent="0.3">
      <c r="A71" s="195" t="s">
        <v>88</v>
      </c>
      <c r="B71" s="122">
        <f t="shared" ref="B71:U71" si="33">SUM(B60:B70)</f>
        <v>0</v>
      </c>
      <c r="C71" s="122">
        <f t="shared" si="33"/>
        <v>0</v>
      </c>
      <c r="D71" s="122">
        <f t="shared" si="33"/>
        <v>0</v>
      </c>
      <c r="E71" s="122">
        <f t="shared" si="33"/>
        <v>0</v>
      </c>
      <c r="F71" s="122">
        <f t="shared" si="33"/>
        <v>0</v>
      </c>
      <c r="G71" s="122">
        <f t="shared" si="33"/>
        <v>0</v>
      </c>
      <c r="H71" s="122">
        <f t="shared" si="33"/>
        <v>0</v>
      </c>
      <c r="I71" s="122">
        <f t="shared" si="33"/>
        <v>0</v>
      </c>
      <c r="J71" s="122">
        <f t="shared" si="33"/>
        <v>0</v>
      </c>
      <c r="K71" s="122">
        <f t="shared" si="33"/>
        <v>0</v>
      </c>
      <c r="L71" s="163">
        <f t="shared" si="33"/>
        <v>0</v>
      </c>
      <c r="M71" s="122">
        <f t="shared" si="33"/>
        <v>0</v>
      </c>
      <c r="N71" s="122">
        <f t="shared" si="33"/>
        <v>0</v>
      </c>
      <c r="O71" s="122">
        <f t="shared" si="33"/>
        <v>0</v>
      </c>
      <c r="P71" s="122">
        <f t="shared" si="33"/>
        <v>0</v>
      </c>
      <c r="Q71" s="122">
        <f t="shared" si="33"/>
        <v>0</v>
      </c>
      <c r="R71" s="122">
        <f t="shared" si="33"/>
        <v>0</v>
      </c>
      <c r="S71" s="122">
        <f t="shared" si="33"/>
        <v>0</v>
      </c>
      <c r="T71" s="122">
        <f t="shared" si="33"/>
        <v>0</v>
      </c>
      <c r="U71" s="122">
        <f t="shared" si="33"/>
        <v>0</v>
      </c>
      <c r="V71" s="38"/>
    </row>
    <row r="72" spans="1:22" x14ac:dyDescent="0.25">
      <c r="A72" s="146" t="s">
        <v>89</v>
      </c>
      <c r="B72" s="144" t="e">
        <f>(SUM(B60:U64)*6)/V45</f>
        <v>#DIV/0!</v>
      </c>
      <c r="H72" s="4"/>
      <c r="I72" s="4"/>
      <c r="J72" s="4"/>
      <c r="K72" s="4"/>
      <c r="L72" s="4"/>
      <c r="M72" s="4"/>
      <c r="N72" s="4"/>
      <c r="O72" s="4"/>
      <c r="P72" s="4"/>
      <c r="Q72" s="4"/>
      <c r="R72" s="4"/>
      <c r="S72" s="4"/>
      <c r="T72" s="4"/>
      <c r="U72" s="4"/>
      <c r="V72" s="4"/>
    </row>
    <row r="73" spans="1:22" x14ac:dyDescent="0.25">
      <c r="A73" s="5"/>
      <c r="B73" s="145"/>
      <c r="C73" s="145"/>
      <c r="D73" s="145"/>
      <c r="E73" s="145"/>
      <c r="F73" s="145"/>
      <c r="G73" s="145"/>
      <c r="H73" s="7"/>
      <c r="I73" s="7"/>
      <c r="J73" s="7"/>
      <c r="K73" s="7"/>
      <c r="L73" s="7"/>
      <c r="M73" s="7"/>
      <c r="N73" s="7"/>
      <c r="O73" s="7"/>
      <c r="P73" s="7"/>
      <c r="Q73" s="7"/>
      <c r="R73" s="7"/>
      <c r="S73" s="7"/>
      <c r="T73" s="7"/>
      <c r="U73" s="7"/>
      <c r="V73" s="6"/>
    </row>
  </sheetData>
  <mergeCells count="13">
    <mergeCell ref="P17:Q17"/>
    <mergeCell ref="R17:S17"/>
    <mergeCell ref="T17:U17"/>
    <mergeCell ref="B15:V15"/>
    <mergeCell ref="B16:K16"/>
    <mergeCell ref="L16:V16"/>
    <mergeCell ref="B17:C17"/>
    <mergeCell ref="D17:E17"/>
    <mergeCell ref="F17:G17"/>
    <mergeCell ref="H17:I17"/>
    <mergeCell ref="J17:K17"/>
    <mergeCell ref="L17:M17"/>
    <mergeCell ref="N17:O17"/>
  </mergeCells>
  <conditionalFormatting sqref="C27">
    <cfRule type="cellIs" dxfId="10" priority="13" operator="lessThan">
      <formula>0.1</formula>
    </cfRule>
  </conditionalFormatting>
  <conditionalFormatting sqref="E27">
    <cfRule type="cellIs" dxfId="9" priority="12" operator="lessThan">
      <formula>0.25</formula>
    </cfRule>
  </conditionalFormatting>
  <conditionalFormatting sqref="F41:U41">
    <cfRule type="cellIs" dxfId="8" priority="11" operator="greaterThanOrEqual">
      <formula>0.22</formula>
    </cfRule>
  </conditionalFormatting>
  <conditionalFormatting sqref="G5">
    <cfRule type="expression" dxfId="7" priority="3">
      <formula>AND(G5&lt;&gt;0,OR(G5&gt;110000))</formula>
    </cfRule>
  </conditionalFormatting>
  <conditionalFormatting sqref="G27">
    <cfRule type="cellIs" dxfId="6" priority="8" operator="lessThan">
      <formula>0.4</formula>
    </cfRule>
  </conditionalFormatting>
  <conditionalFormatting sqref="I27">
    <cfRule type="cellIs" dxfId="5" priority="10" operator="lessThan">
      <formula>0.55</formula>
    </cfRule>
  </conditionalFormatting>
  <conditionalFormatting sqref="K27">
    <cfRule type="cellIs" dxfId="4" priority="4" operator="lessThan">
      <formula>0.7</formula>
    </cfRule>
  </conditionalFormatting>
  <conditionalFormatting sqref="N52:V52 B52:M58 N53:U58">
    <cfRule type="cellIs" dxfId="3" priority="14" operator="lessThan">
      <formula>0</formula>
    </cfRule>
  </conditionalFormatting>
  <conditionalFormatting sqref="V2:V9">
    <cfRule type="beginsWith" dxfId="2" priority="1" operator="beginsWith" text="FA">
      <formula>LEFT(V2,LEN("FA"))="FA"</formula>
    </cfRule>
  </conditionalFormatting>
  <conditionalFormatting sqref="V50">
    <cfRule type="cellIs" dxfId="1" priority="7" operator="greaterThan">
      <formula>$V$45*10%</formula>
    </cfRule>
  </conditionalFormatting>
  <conditionalFormatting sqref="GM27">
    <cfRule type="cellIs" dxfId="0" priority="9" operator="lessThan">
      <formula>0.4</formula>
    </cfRule>
  </conditionalFormatting>
  <printOptions horizontalCentered="1" verticalCentered="1"/>
  <pageMargins left="0.70866141732283472" right="0.70866141732283472" top="0.74803149606299213" bottom="0.74803149606299213" header="0.31496062992125984" footer="0.31496062992125984"/>
  <pageSetup paperSize="9" scale="2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Model 1 - commitment model</vt:lpstr>
      <vt:lpstr>Model 2 - co-investment model</vt:lpstr>
      <vt:lpstr>'Model 1 - commitment model'!Print_Area</vt:lpstr>
      <vt:lpstr>'Model 2 - co-investment model'!Print_Area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2016-12-19T10:21:51Z</dcterms:created>
  <dcterms:modified xsi:type="dcterms:W3CDTF">2025-01-27T10:52:03Z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2017-11-08T16:16:03.5233321+01:00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