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defaultThemeVersion="166925"/>
  <mc:AlternateContent xmlns:mc="http://schemas.openxmlformats.org/markup-compatibility/2006">
    <mc:Choice Requires="x15">
      <x15ac:absPath xmlns:x15ac="http://schemas.microsoft.com/office/spreadsheetml/2010/11/ac" url="G:\_OTWARTE_INNOWACJE\4. Nabory\Nabór nr 9\1. Zasady naboru - dokumentacja\Załącznik nr 1_Formularz identyfikacyjny Oferty\"/>
    </mc:Choice>
  </mc:AlternateContent>
  <xr:revisionPtr revIDLastSave="0" documentId="13_ncr:1_{71B59E23-B287-4373-92BA-F390524980DD}" xr6:coauthVersionLast="47" xr6:coauthVersionMax="47" xr10:uidLastSave="{00000000-0000-0000-0000-000000000000}"/>
  <bookViews>
    <workbookView xWindow="-120" yWindow="-120" windowWidth="38640" windowHeight="21240" xr2:uid="{00000000-000D-0000-FFFF-FFFF00000000}"/>
  </bookViews>
  <sheets>
    <sheet name="Formularz" sheetId="1" r:id="rId1"/>
    <sheet name="Harmonogram Model 1" sheetId="4" r:id="rId2"/>
    <sheet name="Harmonogram Model 2" sheetId="7" r:id="rId3"/>
  </sheets>
  <definedNames>
    <definedName name="_xlnm.Print_Area" localSheetId="0">Formularz!$B$1:$I$211</definedName>
    <definedName name="_xlnm.Print_Area" localSheetId="1">'Harmonogram Model 1'!$B$2:$Q$100</definedName>
    <definedName name="_xlnm.Print_Area" localSheetId="2">'Harmonogram Model 2'!$B$2:$Q$133</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4" l="1"/>
  <c r="P70" i="7" l="1"/>
  <c r="O70" i="7"/>
  <c r="N70" i="7"/>
  <c r="M70" i="7"/>
  <c r="L70" i="7"/>
  <c r="P21" i="7"/>
  <c r="Q21" i="7" s="1"/>
  <c r="O21" i="7"/>
  <c r="P20" i="7"/>
  <c r="Q20" i="7" s="1"/>
  <c r="O20" i="7"/>
  <c r="G87" i="7"/>
  <c r="H87" i="7"/>
  <c r="G90" i="7"/>
  <c r="H90" i="7"/>
  <c r="H86" i="7" l="1"/>
  <c r="H98" i="7" s="1"/>
  <c r="G86" i="7"/>
  <c r="G98" i="7" s="1"/>
  <c r="E99" i="1" l="1"/>
  <c r="E89" i="1"/>
  <c r="E87" i="1"/>
  <c r="P90" i="7" l="1"/>
  <c r="O90" i="7"/>
  <c r="N90" i="7"/>
  <c r="M90" i="7"/>
  <c r="L90" i="7"/>
  <c r="K90" i="7"/>
  <c r="J90" i="7"/>
  <c r="I90" i="7"/>
  <c r="F90" i="7"/>
  <c r="E90" i="7"/>
  <c r="D90" i="7"/>
  <c r="C90" i="7"/>
  <c r="P87" i="7"/>
  <c r="O87" i="7"/>
  <c r="N87" i="7"/>
  <c r="M87" i="7"/>
  <c r="L87" i="7"/>
  <c r="K87" i="7"/>
  <c r="J87" i="7"/>
  <c r="I87" i="7"/>
  <c r="F87" i="7"/>
  <c r="E87" i="7"/>
  <c r="D87" i="7"/>
  <c r="C87" i="7"/>
  <c r="P57" i="4"/>
  <c r="O57" i="4"/>
  <c r="N57" i="4"/>
  <c r="M57" i="4"/>
  <c r="L57" i="4"/>
  <c r="K57" i="4"/>
  <c r="J57" i="4"/>
  <c r="I57" i="4"/>
  <c r="H57" i="4"/>
  <c r="G57" i="4"/>
  <c r="F57" i="4"/>
  <c r="E57" i="4"/>
  <c r="D57" i="4"/>
  <c r="C57" i="4"/>
  <c r="P54" i="4"/>
  <c r="O54" i="4"/>
  <c r="N54" i="4"/>
  <c r="M54" i="4"/>
  <c r="L54" i="4"/>
  <c r="K54" i="4"/>
  <c r="J54" i="4"/>
  <c r="J53" i="4" s="1"/>
  <c r="I54" i="4"/>
  <c r="H54" i="4"/>
  <c r="G54" i="4"/>
  <c r="F54" i="4"/>
  <c r="E54" i="4"/>
  <c r="D54" i="4"/>
  <c r="D53" i="4" s="1"/>
  <c r="C54" i="4"/>
  <c r="J86" i="7" l="1"/>
  <c r="N53" i="4"/>
  <c r="K53" i="4"/>
  <c r="O53" i="4"/>
  <c r="F86" i="7"/>
  <c r="E86" i="7"/>
  <c r="N86" i="7"/>
  <c r="C86" i="7"/>
  <c r="I86" i="7"/>
  <c r="M86" i="7"/>
  <c r="K86" i="7"/>
  <c r="O86" i="7"/>
  <c r="D86" i="7"/>
  <c r="L86" i="7"/>
  <c r="P86" i="7"/>
  <c r="I53" i="4"/>
  <c r="M53" i="4"/>
  <c r="E53" i="4"/>
  <c r="G53" i="4"/>
  <c r="H53" i="4"/>
  <c r="F53" i="4"/>
  <c r="L53" i="4"/>
  <c r="P53" i="4"/>
  <c r="C53" i="4"/>
  <c r="H91" i="1"/>
  <c r="E91" i="1"/>
  <c r="F20" i="7" l="1"/>
  <c r="F19" i="4"/>
  <c r="C5" i="7"/>
  <c r="C125" i="7"/>
  <c r="C121" i="7"/>
  <c r="Q96" i="7"/>
  <c r="Q95" i="7"/>
  <c r="Q94" i="7"/>
  <c r="Q90" i="7"/>
  <c r="Q87" i="7"/>
  <c r="Q84" i="7"/>
  <c r="Q83" i="7"/>
  <c r="Q82" i="7"/>
  <c r="Q81" i="7"/>
  <c r="Q79" i="7"/>
  <c r="Q78" i="7"/>
  <c r="Q77" i="7"/>
  <c r="Q76" i="7"/>
  <c r="P75" i="7"/>
  <c r="P98" i="7" s="1"/>
  <c r="O75" i="7"/>
  <c r="O98" i="7" s="1"/>
  <c r="N75" i="7"/>
  <c r="N98" i="7" s="1"/>
  <c r="M75" i="7"/>
  <c r="M98" i="7" s="1"/>
  <c r="L75" i="7"/>
  <c r="L98" i="7" s="1"/>
  <c r="K75" i="7"/>
  <c r="K98" i="7" s="1"/>
  <c r="J75" i="7"/>
  <c r="J98" i="7" s="1"/>
  <c r="I75" i="7"/>
  <c r="I98" i="7" s="1"/>
  <c r="F75" i="7"/>
  <c r="F98" i="7" s="1"/>
  <c r="E75" i="7"/>
  <c r="E98" i="7" s="1"/>
  <c r="D75" i="7"/>
  <c r="D98" i="7" s="1"/>
  <c r="C75" i="7"/>
  <c r="C98" i="7" s="1"/>
  <c r="N21" i="7"/>
  <c r="M21" i="7"/>
  <c r="L21" i="7"/>
  <c r="K21" i="7"/>
  <c r="J21" i="7"/>
  <c r="I21" i="7"/>
  <c r="H21" i="7"/>
  <c r="G21" i="7"/>
  <c r="F21" i="7"/>
  <c r="E21" i="7"/>
  <c r="D21" i="7"/>
  <c r="C21" i="7"/>
  <c r="N20" i="7"/>
  <c r="M20" i="7"/>
  <c r="L20" i="7"/>
  <c r="K20" i="7"/>
  <c r="J20" i="7"/>
  <c r="I20" i="7"/>
  <c r="H20" i="7"/>
  <c r="G20" i="7"/>
  <c r="E20" i="7"/>
  <c r="D20" i="7"/>
  <c r="C20" i="7"/>
  <c r="Q19" i="7"/>
  <c r="N5" i="7" s="1"/>
  <c r="Q18" i="7"/>
  <c r="N4" i="7" s="1"/>
  <c r="E14" i="7"/>
  <c r="N3" i="7"/>
  <c r="G14" i="7" l="1"/>
  <c r="I14" i="7" s="1"/>
  <c r="K14" i="7" s="1"/>
  <c r="M14" i="7" s="1"/>
  <c r="O14" i="7" s="1"/>
  <c r="G99" i="7"/>
  <c r="H99" i="7"/>
  <c r="N99" i="7"/>
  <c r="J99" i="7"/>
  <c r="F99" i="7"/>
  <c r="L99" i="7"/>
  <c r="D99" i="7"/>
  <c r="K99" i="7"/>
  <c r="M99" i="7"/>
  <c r="I99" i="7"/>
  <c r="E99" i="7"/>
  <c r="O99" i="7"/>
  <c r="P99" i="7"/>
  <c r="C120" i="7"/>
  <c r="D7" i="7"/>
  <c r="D6" i="7"/>
  <c r="D8" i="7"/>
  <c r="Q75" i="7"/>
  <c r="Q98" i="7"/>
  <c r="D56" i="7"/>
  <c r="Q86" i="7"/>
  <c r="C99" i="7"/>
  <c r="E56" i="7"/>
  <c r="F56" i="7"/>
  <c r="C56" i="7"/>
  <c r="D5" i="7" l="1"/>
  <c r="Q56" i="7"/>
  <c r="L8" i="1" l="1"/>
  <c r="L6" i="1"/>
  <c r="L5" i="1"/>
  <c r="J43" i="1"/>
  <c r="E77" i="1" l="1"/>
  <c r="L4" i="1" s="1"/>
  <c r="J20" i="1"/>
  <c r="H79" i="1" l="1"/>
  <c r="J47" i="1"/>
  <c r="L7" i="1" l="1"/>
  <c r="J38" i="1"/>
  <c r="C92" i="4"/>
  <c r="C88" i="4"/>
  <c r="C87" i="4" s="1"/>
  <c r="H158" i="1" l="1"/>
  <c r="H155" i="1"/>
  <c r="H151" i="1"/>
  <c r="H142" i="1"/>
  <c r="H138" i="1"/>
  <c r="H154" i="1"/>
  <c r="H150" i="1"/>
  <c r="H141" i="1"/>
  <c r="H153" i="1"/>
  <c r="H144" i="1"/>
  <c r="H140" i="1"/>
  <c r="H156" i="1"/>
  <c r="H152" i="1"/>
  <c r="H143" i="1"/>
  <c r="H139" i="1"/>
  <c r="H146" i="1"/>
  <c r="H149" i="1"/>
  <c r="H137" i="1"/>
  <c r="H157" i="1"/>
  <c r="H145" i="1"/>
  <c r="N4" i="4" l="1"/>
  <c r="Q63" i="4"/>
  <c r="Q62" i="4"/>
  <c r="Q61" i="4"/>
  <c r="Q57" i="4"/>
  <c r="Q54" i="4"/>
  <c r="Q51" i="4"/>
  <c r="Q50" i="4"/>
  <c r="Q49" i="4"/>
  <c r="Q48" i="4"/>
  <c r="Q46" i="4"/>
  <c r="Q45" i="4"/>
  <c r="Q44" i="4"/>
  <c r="Q43" i="4"/>
  <c r="Q18" i="4"/>
  <c r="N6" i="4" s="1"/>
  <c r="Q17" i="4"/>
  <c r="N5" i="4" s="1"/>
  <c r="P42" i="4"/>
  <c r="P65" i="4" s="1"/>
  <c r="O42" i="4"/>
  <c r="O65" i="4" s="1"/>
  <c r="N42" i="4"/>
  <c r="N65" i="4" s="1"/>
  <c r="M42" i="4"/>
  <c r="M65" i="4" s="1"/>
  <c r="L42" i="4"/>
  <c r="L65" i="4" s="1"/>
  <c r="K42" i="4"/>
  <c r="K65" i="4" s="1"/>
  <c r="J42" i="4"/>
  <c r="J65" i="4" s="1"/>
  <c r="I42" i="4"/>
  <c r="I65" i="4" s="1"/>
  <c r="H42" i="4"/>
  <c r="H65" i="4" s="1"/>
  <c r="G42" i="4"/>
  <c r="G65" i="4" s="1"/>
  <c r="F42" i="4"/>
  <c r="F65" i="4" s="1"/>
  <c r="E42" i="4"/>
  <c r="E65" i="4" s="1"/>
  <c r="D42" i="4"/>
  <c r="D65" i="4" s="1"/>
  <c r="C42" i="4"/>
  <c r="C65" i="4" s="1"/>
  <c r="H19" i="4"/>
  <c r="C5" i="4"/>
  <c r="P20" i="4"/>
  <c r="Q20" i="4" s="1"/>
  <c r="O20" i="4"/>
  <c r="N20" i="4"/>
  <c r="M20" i="4"/>
  <c r="L20" i="4"/>
  <c r="K20" i="4"/>
  <c r="J20" i="4"/>
  <c r="I20" i="4"/>
  <c r="H20" i="4"/>
  <c r="G20" i="4"/>
  <c r="F20" i="4"/>
  <c r="E20" i="4"/>
  <c r="D20" i="4"/>
  <c r="C20" i="4"/>
  <c r="P19" i="4"/>
  <c r="Q19" i="4" s="1"/>
  <c r="O19" i="4"/>
  <c r="N19" i="4"/>
  <c r="M19" i="4"/>
  <c r="L19" i="4"/>
  <c r="K19" i="4"/>
  <c r="J19" i="4"/>
  <c r="I19" i="4"/>
  <c r="G19" i="4"/>
  <c r="E19" i="4"/>
  <c r="D19" i="4"/>
  <c r="C19" i="4"/>
  <c r="D6" i="4" l="1"/>
  <c r="D8" i="4"/>
  <c r="D7" i="4"/>
  <c r="D9" i="4"/>
  <c r="Q65" i="4"/>
  <c r="Q53" i="4"/>
  <c r="G35" i="4"/>
  <c r="E35" i="4"/>
  <c r="D35" i="4"/>
  <c r="C35" i="4"/>
  <c r="F35" i="4"/>
  <c r="P66" i="4"/>
  <c r="L66" i="4"/>
  <c r="H66" i="4"/>
  <c r="F66" i="4"/>
  <c r="I66" i="4"/>
  <c r="O66" i="4"/>
  <c r="K66" i="4"/>
  <c r="G66" i="4"/>
  <c r="E66" i="4"/>
  <c r="M66" i="4"/>
  <c r="C66" i="4"/>
  <c r="N66" i="4"/>
  <c r="J66" i="4"/>
  <c r="D66" i="4"/>
  <c r="Q42" i="4"/>
  <c r="Q35" i="4" l="1"/>
  <c r="D5" i="4"/>
  <c r="H83" i="1" l="1"/>
  <c r="H85" i="1"/>
  <c r="H81" i="1"/>
  <c r="J26" i="1"/>
  <c r="E13" i="4"/>
  <c r="I13" i="4" s="1"/>
  <c r="K13" i="4" s="1"/>
  <c r="M13" i="4" s="1"/>
  <c r="O13" i="4" s="1"/>
  <c r="L9" i="1" l="1"/>
  <c r="J79" i="1"/>
  <c r="J83" i="1"/>
  <c r="J85" i="1"/>
  <c r="J81" i="1"/>
  <c r="H89" i="1" l="1"/>
  <c r="E100" i="1"/>
  <c r="E101" i="1"/>
  <c r="E103" i="1"/>
  <c r="E104" i="1"/>
  <c r="E105" i="1"/>
  <c r="J70" i="7"/>
  <c r="K70" i="7"/>
  <c r="G5" i="4" l="1"/>
  <c r="H5" i="4"/>
  <c r="I5" i="4"/>
  <c r="J5" i="4"/>
  <c r="G6" i="4"/>
  <c r="H6" i="4"/>
  <c r="I6" i="4"/>
  <c r="J6" i="4"/>
  <c r="G7" i="4"/>
  <c r="N7" i="4"/>
  <c r="G8" i="4"/>
  <c r="N8" i="4"/>
  <c r="G9" i="4"/>
  <c r="C24" i="4"/>
  <c r="D24" i="4"/>
  <c r="E24" i="4"/>
  <c r="F24" i="4"/>
  <c r="G24" i="4"/>
  <c r="H24" i="4"/>
  <c r="I24" i="4"/>
  <c r="J24" i="4"/>
  <c r="K24" i="4"/>
  <c r="L24" i="4"/>
  <c r="M24" i="4"/>
  <c r="N24" i="4"/>
  <c r="O24" i="4"/>
  <c r="P24" i="4"/>
  <c r="Q24" i="4"/>
  <c r="C25" i="4"/>
  <c r="D25" i="4"/>
  <c r="E25" i="4"/>
  <c r="F25" i="4"/>
  <c r="G25" i="4"/>
  <c r="H25" i="4"/>
  <c r="I25" i="4"/>
  <c r="J25" i="4"/>
  <c r="K25" i="4"/>
  <c r="L25" i="4"/>
  <c r="M25" i="4"/>
  <c r="N25" i="4"/>
  <c r="O25" i="4"/>
  <c r="P25" i="4"/>
  <c r="Q25" i="4"/>
  <c r="C26" i="4"/>
  <c r="D26" i="4"/>
  <c r="E26" i="4"/>
  <c r="F26" i="4"/>
  <c r="G26" i="4"/>
  <c r="H26" i="4"/>
  <c r="I26" i="4"/>
  <c r="J26" i="4"/>
  <c r="K26" i="4"/>
  <c r="L26" i="4"/>
  <c r="M26" i="4"/>
  <c r="N26" i="4"/>
  <c r="O26" i="4"/>
  <c r="P26" i="4"/>
  <c r="Q26" i="4"/>
  <c r="C27" i="4"/>
  <c r="D27" i="4"/>
  <c r="E27" i="4"/>
  <c r="F27" i="4"/>
  <c r="G27" i="4"/>
  <c r="H27" i="4"/>
  <c r="I27" i="4"/>
  <c r="J27" i="4"/>
  <c r="K27" i="4"/>
  <c r="L27" i="4"/>
  <c r="M27" i="4"/>
  <c r="N27" i="4"/>
  <c r="O27" i="4"/>
  <c r="P27" i="4"/>
  <c r="Q27" i="4"/>
  <c r="C28" i="4"/>
  <c r="D28" i="4"/>
  <c r="E28" i="4"/>
  <c r="F28" i="4"/>
  <c r="G28" i="4"/>
  <c r="H28" i="4"/>
  <c r="I28" i="4"/>
  <c r="J28" i="4"/>
  <c r="K28" i="4"/>
  <c r="L28" i="4"/>
  <c r="M28" i="4"/>
  <c r="N28" i="4"/>
  <c r="O28" i="4"/>
  <c r="P28" i="4"/>
  <c r="Q28" i="4"/>
  <c r="G33" i="4"/>
  <c r="H33" i="4"/>
  <c r="I33" i="4"/>
  <c r="J33" i="4"/>
  <c r="K33" i="4"/>
  <c r="L33" i="4"/>
  <c r="M33" i="4"/>
  <c r="N33" i="4"/>
  <c r="O33" i="4"/>
  <c r="P33" i="4"/>
  <c r="Q33" i="4"/>
  <c r="C36" i="4"/>
  <c r="D36" i="4"/>
  <c r="E36" i="4"/>
  <c r="F36" i="4"/>
  <c r="G36" i="4"/>
  <c r="H36" i="4"/>
  <c r="I36" i="4"/>
  <c r="J36" i="4"/>
  <c r="K36" i="4"/>
  <c r="L36" i="4"/>
  <c r="M36" i="4"/>
  <c r="N36" i="4"/>
  <c r="O36" i="4"/>
  <c r="P36" i="4"/>
  <c r="Q36" i="4"/>
  <c r="C37" i="4"/>
  <c r="D37" i="4"/>
  <c r="E37" i="4"/>
  <c r="F37" i="4"/>
  <c r="G37" i="4"/>
  <c r="H37" i="4"/>
  <c r="I37" i="4"/>
  <c r="J37" i="4"/>
  <c r="K37" i="4"/>
  <c r="L37" i="4"/>
  <c r="M37" i="4"/>
  <c r="N37" i="4"/>
  <c r="O37" i="4"/>
  <c r="P37" i="4"/>
  <c r="Q37" i="4"/>
  <c r="C38" i="4"/>
  <c r="E38" i="4"/>
  <c r="G38" i="4"/>
  <c r="I38" i="4"/>
  <c r="K38" i="4"/>
  <c r="M38" i="4"/>
  <c r="O38" i="4"/>
  <c r="Q38" i="4"/>
  <c r="C67" i="4"/>
  <c r="D67" i="4"/>
  <c r="E67" i="4"/>
  <c r="F67" i="4"/>
  <c r="G67" i="4"/>
  <c r="H67" i="4"/>
  <c r="I67" i="4"/>
  <c r="J67" i="4"/>
  <c r="K67" i="4"/>
  <c r="L67" i="4"/>
  <c r="M67" i="4"/>
  <c r="N67" i="4"/>
  <c r="O67" i="4"/>
  <c r="P67" i="4"/>
  <c r="Q67" i="4"/>
  <c r="C68" i="4"/>
  <c r="D68" i="4"/>
  <c r="E68" i="4"/>
  <c r="F68" i="4"/>
  <c r="G68" i="4"/>
  <c r="H68" i="4"/>
  <c r="I68" i="4"/>
  <c r="J68" i="4"/>
  <c r="K68" i="4"/>
  <c r="L68" i="4"/>
  <c r="M68" i="4"/>
  <c r="N68" i="4"/>
  <c r="O68" i="4"/>
  <c r="P68" i="4"/>
  <c r="Q68" i="4"/>
  <c r="D87" i="4"/>
  <c r="E87" i="4"/>
  <c r="D88" i="4"/>
  <c r="E88" i="4"/>
  <c r="D89" i="4"/>
  <c r="E89" i="4"/>
  <c r="D90" i="4"/>
  <c r="E90" i="4"/>
  <c r="D91" i="4"/>
  <c r="E91" i="4"/>
  <c r="D92" i="4"/>
  <c r="E92" i="4"/>
  <c r="D93" i="4"/>
  <c r="E93" i="4"/>
  <c r="D94" i="4"/>
  <c r="E94" i="4"/>
  <c r="D95" i="4"/>
  <c r="E95" i="4"/>
  <c r="G5" i="7"/>
  <c r="H5" i="7"/>
  <c r="I5" i="7"/>
  <c r="J5" i="7"/>
  <c r="K5" i="7"/>
  <c r="H6" i="7"/>
  <c r="I6" i="7"/>
  <c r="J6" i="7"/>
  <c r="K6" i="7"/>
  <c r="N6" i="7"/>
  <c r="G7" i="7"/>
  <c r="H7" i="7"/>
  <c r="I7" i="7"/>
  <c r="J7" i="7"/>
  <c r="K7" i="7"/>
  <c r="N7" i="7"/>
  <c r="G8" i="7"/>
  <c r="N8" i="7"/>
  <c r="G9" i="7"/>
  <c r="N9" i="7"/>
  <c r="G10" i="7"/>
  <c r="N10" i="7"/>
  <c r="C26" i="7"/>
  <c r="D26" i="7"/>
  <c r="E26" i="7"/>
  <c r="F26" i="7"/>
  <c r="G26" i="7"/>
  <c r="H26" i="7"/>
  <c r="I26" i="7"/>
  <c r="J26" i="7"/>
  <c r="K26" i="7"/>
  <c r="L26" i="7"/>
  <c r="M26" i="7"/>
  <c r="N26" i="7"/>
  <c r="O26" i="7"/>
  <c r="P26" i="7"/>
  <c r="Q26" i="7"/>
  <c r="C27" i="7"/>
  <c r="D27" i="7"/>
  <c r="E27" i="7"/>
  <c r="F27" i="7"/>
  <c r="G27" i="7"/>
  <c r="H27" i="7"/>
  <c r="I27" i="7"/>
  <c r="J27" i="7"/>
  <c r="K27" i="7"/>
  <c r="L27" i="7"/>
  <c r="M27" i="7"/>
  <c r="N27" i="7"/>
  <c r="O27" i="7"/>
  <c r="P27" i="7"/>
  <c r="Q27" i="7"/>
  <c r="C28" i="7"/>
  <c r="D28" i="7"/>
  <c r="E28" i="7"/>
  <c r="F28" i="7"/>
  <c r="G28" i="7"/>
  <c r="H28" i="7"/>
  <c r="I28" i="7"/>
  <c r="J28" i="7"/>
  <c r="K28" i="7"/>
  <c r="L28" i="7"/>
  <c r="M28" i="7"/>
  <c r="N28" i="7"/>
  <c r="O28" i="7"/>
  <c r="P28" i="7"/>
  <c r="Q28" i="7"/>
  <c r="C29" i="7"/>
  <c r="D29" i="7"/>
  <c r="E29" i="7"/>
  <c r="F29" i="7"/>
  <c r="G29" i="7"/>
  <c r="H29" i="7"/>
  <c r="I29" i="7"/>
  <c r="J29" i="7"/>
  <c r="K29" i="7"/>
  <c r="L29" i="7"/>
  <c r="M29" i="7"/>
  <c r="N29" i="7"/>
  <c r="O29" i="7"/>
  <c r="P29" i="7"/>
  <c r="Q29" i="7"/>
  <c r="C30" i="7"/>
  <c r="D30" i="7"/>
  <c r="E30" i="7"/>
  <c r="F30" i="7"/>
  <c r="G30" i="7"/>
  <c r="H30" i="7"/>
  <c r="I30" i="7"/>
  <c r="J30" i="7"/>
  <c r="K30" i="7"/>
  <c r="L30" i="7"/>
  <c r="M30" i="7"/>
  <c r="N30" i="7"/>
  <c r="O30" i="7"/>
  <c r="P30" i="7"/>
  <c r="Q30" i="7"/>
  <c r="C33" i="7"/>
  <c r="D33" i="7"/>
  <c r="E33" i="7"/>
  <c r="F33" i="7"/>
  <c r="G33" i="7"/>
  <c r="H33" i="7"/>
  <c r="I33" i="7"/>
  <c r="J33" i="7"/>
  <c r="K33" i="7"/>
  <c r="L33" i="7"/>
  <c r="M33" i="7"/>
  <c r="N33" i="7"/>
  <c r="O33" i="7"/>
  <c r="P33" i="7"/>
  <c r="Q33" i="7"/>
  <c r="C34" i="7"/>
  <c r="D34" i="7"/>
  <c r="E34" i="7"/>
  <c r="F34" i="7"/>
  <c r="G34" i="7"/>
  <c r="H34" i="7"/>
  <c r="I34" i="7"/>
  <c r="J34" i="7"/>
  <c r="K34" i="7"/>
  <c r="L34" i="7"/>
  <c r="M34" i="7"/>
  <c r="N34" i="7"/>
  <c r="O34" i="7"/>
  <c r="P34" i="7"/>
  <c r="Q34" i="7"/>
  <c r="C35" i="7"/>
  <c r="D35" i="7"/>
  <c r="E35" i="7"/>
  <c r="F35" i="7"/>
  <c r="G35" i="7"/>
  <c r="H35" i="7"/>
  <c r="I35" i="7"/>
  <c r="J35" i="7"/>
  <c r="K35" i="7"/>
  <c r="L35" i="7"/>
  <c r="M35" i="7"/>
  <c r="N35" i="7"/>
  <c r="O35" i="7"/>
  <c r="P35" i="7"/>
  <c r="Q35" i="7"/>
  <c r="C36" i="7"/>
  <c r="D36" i="7"/>
  <c r="E36" i="7"/>
  <c r="F36" i="7"/>
  <c r="G36" i="7"/>
  <c r="H36" i="7"/>
  <c r="I36" i="7"/>
  <c r="J36" i="7"/>
  <c r="K36" i="7"/>
  <c r="L36" i="7"/>
  <c r="M36" i="7"/>
  <c r="N36" i="7"/>
  <c r="O36" i="7"/>
  <c r="P36" i="7"/>
  <c r="Q36" i="7"/>
  <c r="C37" i="7"/>
  <c r="D37" i="7"/>
  <c r="E37" i="7"/>
  <c r="F37" i="7"/>
  <c r="G37" i="7"/>
  <c r="H37" i="7"/>
  <c r="I37" i="7"/>
  <c r="J37" i="7"/>
  <c r="K37" i="7"/>
  <c r="L37" i="7"/>
  <c r="M37" i="7"/>
  <c r="N37" i="7"/>
  <c r="O37" i="7"/>
  <c r="P37" i="7"/>
  <c r="Q37" i="7"/>
  <c r="C40" i="7"/>
  <c r="D40" i="7"/>
  <c r="E40" i="7"/>
  <c r="F40" i="7"/>
  <c r="G40" i="7"/>
  <c r="H40" i="7"/>
  <c r="I40" i="7"/>
  <c r="J40" i="7"/>
  <c r="K40" i="7"/>
  <c r="L40" i="7"/>
  <c r="M40" i="7"/>
  <c r="N40" i="7"/>
  <c r="O40" i="7"/>
  <c r="P40" i="7"/>
  <c r="Q40" i="7"/>
  <c r="C41" i="7"/>
  <c r="D41" i="7"/>
  <c r="E41" i="7"/>
  <c r="F41" i="7"/>
  <c r="G41" i="7"/>
  <c r="H41" i="7"/>
  <c r="I41" i="7"/>
  <c r="J41" i="7"/>
  <c r="K41" i="7"/>
  <c r="L41" i="7"/>
  <c r="M41" i="7"/>
  <c r="N41" i="7"/>
  <c r="O41" i="7"/>
  <c r="P41" i="7"/>
  <c r="Q41" i="7"/>
  <c r="C42" i="7"/>
  <c r="D42" i="7"/>
  <c r="E42" i="7"/>
  <c r="F42" i="7"/>
  <c r="G42" i="7"/>
  <c r="H42" i="7"/>
  <c r="I42" i="7"/>
  <c r="J42" i="7"/>
  <c r="K42" i="7"/>
  <c r="L42" i="7"/>
  <c r="M42" i="7"/>
  <c r="N42" i="7"/>
  <c r="O42" i="7"/>
  <c r="P42" i="7"/>
  <c r="Q42" i="7"/>
  <c r="C43" i="7"/>
  <c r="D43" i="7"/>
  <c r="E43" i="7"/>
  <c r="F43" i="7"/>
  <c r="G43" i="7"/>
  <c r="H43" i="7"/>
  <c r="I43" i="7"/>
  <c r="J43" i="7"/>
  <c r="K43" i="7"/>
  <c r="L43" i="7"/>
  <c r="M43" i="7"/>
  <c r="N43" i="7"/>
  <c r="O43" i="7"/>
  <c r="P43" i="7"/>
  <c r="Q43" i="7"/>
  <c r="C44" i="7"/>
  <c r="D44" i="7"/>
  <c r="E44" i="7"/>
  <c r="F44" i="7"/>
  <c r="G44" i="7"/>
  <c r="H44" i="7"/>
  <c r="I44" i="7"/>
  <c r="J44" i="7"/>
  <c r="K44" i="7"/>
  <c r="L44" i="7"/>
  <c r="M44" i="7"/>
  <c r="N44" i="7"/>
  <c r="O44" i="7"/>
  <c r="P44" i="7"/>
  <c r="Q44" i="7"/>
  <c r="C46" i="7"/>
  <c r="D46" i="7"/>
  <c r="E46" i="7"/>
  <c r="F46" i="7"/>
  <c r="G46" i="7"/>
  <c r="H46" i="7"/>
  <c r="I46" i="7"/>
  <c r="J46" i="7"/>
  <c r="K46" i="7"/>
  <c r="L46" i="7"/>
  <c r="M46" i="7"/>
  <c r="N46" i="7"/>
  <c r="O46" i="7"/>
  <c r="P46" i="7"/>
  <c r="Q46" i="7"/>
  <c r="C47" i="7"/>
  <c r="D47" i="7"/>
  <c r="E47" i="7"/>
  <c r="F47" i="7"/>
  <c r="G47" i="7"/>
  <c r="H47" i="7"/>
  <c r="I47" i="7"/>
  <c r="J47" i="7"/>
  <c r="K47" i="7"/>
  <c r="L47" i="7"/>
  <c r="M47" i="7"/>
  <c r="N47" i="7"/>
  <c r="O47" i="7"/>
  <c r="P47" i="7"/>
  <c r="Q47" i="7"/>
  <c r="G54" i="7"/>
  <c r="H54" i="7"/>
  <c r="I54" i="7"/>
  <c r="J54" i="7"/>
  <c r="K54" i="7"/>
  <c r="L54" i="7"/>
  <c r="M54" i="7"/>
  <c r="N54" i="7"/>
  <c r="O54" i="7"/>
  <c r="P54" i="7"/>
  <c r="Q54" i="7"/>
  <c r="C57" i="7"/>
  <c r="D57" i="7"/>
  <c r="E57" i="7"/>
  <c r="F57" i="7"/>
  <c r="G57" i="7"/>
  <c r="H57" i="7"/>
  <c r="I57" i="7"/>
  <c r="J57" i="7"/>
  <c r="K57" i="7"/>
  <c r="L57" i="7"/>
  <c r="M57" i="7"/>
  <c r="N57" i="7"/>
  <c r="O57" i="7"/>
  <c r="P57" i="7"/>
  <c r="Q57" i="7"/>
  <c r="C58" i="7"/>
  <c r="D58" i="7"/>
  <c r="E58" i="7"/>
  <c r="F58" i="7"/>
  <c r="G58" i="7"/>
  <c r="H58" i="7"/>
  <c r="I58" i="7"/>
  <c r="J58" i="7"/>
  <c r="K58" i="7"/>
  <c r="L58" i="7"/>
  <c r="M58" i="7"/>
  <c r="N58" i="7"/>
  <c r="O58" i="7"/>
  <c r="P58" i="7"/>
  <c r="Q58" i="7"/>
  <c r="C59" i="7"/>
  <c r="E59" i="7"/>
  <c r="G59" i="7"/>
  <c r="I59" i="7"/>
  <c r="K59" i="7"/>
  <c r="M59" i="7"/>
  <c r="O59" i="7"/>
  <c r="Q59" i="7"/>
  <c r="C63" i="7"/>
  <c r="D63" i="7"/>
  <c r="E63" i="7"/>
  <c r="F63" i="7"/>
  <c r="Q63" i="7"/>
  <c r="C65" i="7"/>
  <c r="D65" i="7"/>
  <c r="E65" i="7"/>
  <c r="F65" i="7"/>
  <c r="D66" i="7"/>
  <c r="E66" i="7"/>
  <c r="F66" i="7"/>
  <c r="G66" i="7"/>
  <c r="E67" i="7"/>
  <c r="F67" i="7"/>
  <c r="G67" i="7"/>
  <c r="H67" i="7"/>
  <c r="F68" i="7"/>
  <c r="G68" i="7"/>
  <c r="H68" i="7"/>
  <c r="I68" i="7"/>
  <c r="C70" i="7"/>
  <c r="D70" i="7"/>
  <c r="E70" i="7"/>
  <c r="F70" i="7"/>
  <c r="G70" i="7"/>
  <c r="H70" i="7"/>
  <c r="I70" i="7"/>
  <c r="Q70" i="7"/>
  <c r="C72" i="7"/>
  <c r="D72" i="7"/>
  <c r="E72" i="7"/>
  <c r="F72" i="7"/>
  <c r="G72" i="7"/>
  <c r="H72" i="7"/>
  <c r="I72" i="7"/>
  <c r="J72" i="7"/>
  <c r="K72" i="7"/>
  <c r="L72" i="7"/>
  <c r="M72" i="7"/>
  <c r="N72" i="7"/>
  <c r="O72" i="7"/>
  <c r="P72" i="7"/>
  <c r="Q72" i="7"/>
  <c r="C100" i="7"/>
  <c r="D100" i="7"/>
  <c r="E100" i="7"/>
  <c r="F100" i="7"/>
  <c r="G100" i="7"/>
  <c r="H100" i="7"/>
  <c r="I100" i="7"/>
  <c r="J100" i="7"/>
  <c r="K100" i="7"/>
  <c r="L100" i="7"/>
  <c r="M100" i="7"/>
  <c r="N100" i="7"/>
  <c r="O100" i="7"/>
  <c r="P100" i="7"/>
  <c r="Q100" i="7"/>
  <c r="C101" i="7"/>
  <c r="D101" i="7"/>
  <c r="E101" i="7"/>
  <c r="F101" i="7"/>
  <c r="G101" i="7"/>
  <c r="H101" i="7"/>
  <c r="I101" i="7"/>
  <c r="J101" i="7"/>
  <c r="K101" i="7"/>
  <c r="L101" i="7"/>
  <c r="M101" i="7"/>
  <c r="N101" i="7"/>
  <c r="O101" i="7"/>
  <c r="P101" i="7"/>
  <c r="Q101" i="7"/>
  <c r="D120" i="7"/>
  <c r="E120" i="7"/>
  <c r="D121" i="7"/>
  <c r="E121" i="7"/>
  <c r="D122" i="7"/>
  <c r="E122" i="7"/>
  <c r="D123" i="7"/>
  <c r="E123" i="7"/>
  <c r="D124" i="7"/>
  <c r="E124" i="7"/>
  <c r="D125" i="7"/>
  <c r="E125" i="7"/>
  <c r="D126" i="7"/>
  <c r="E126" i="7"/>
  <c r="D127" i="7"/>
  <c r="E127" i="7"/>
  <c r="D128" i="7"/>
  <c r="E1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Tomasz Sobkowicz</author>
  </authors>
  <commentList>
    <comment ref="C18" authorId="0" shapeId="0" xr:uid="{7E0879CD-820E-4F79-8AD7-689E272BC3E9}">
      <text>
        <r>
          <rPr>
            <b/>
            <sz val="9"/>
            <color indexed="81"/>
            <rFont val="Tahoma"/>
            <family val="2"/>
            <charset val="238"/>
          </rPr>
          <t xml:space="preserve">PFR Ventures:
</t>
        </r>
        <r>
          <rPr>
            <sz val="9"/>
            <color indexed="81"/>
            <rFont val="Tahoma"/>
            <family val="2"/>
            <charset val="238"/>
          </rPr>
          <t>W przypadku, gdy Oferentem jest grupa osób fizycznych należy wpisać imię i nazwisko wszystkich osób fizycznych</t>
        </r>
      </text>
    </comment>
    <comment ref="C24" authorId="0" shapeId="0" xr:uid="{0F4A4F6B-22CB-46C9-BF7C-6A6656A47703}">
      <text>
        <r>
          <rPr>
            <b/>
            <sz val="9"/>
            <color indexed="81"/>
            <rFont val="Tahoma"/>
            <family val="2"/>
            <charset val="238"/>
          </rPr>
          <t xml:space="preserve">PFR Ventures:
</t>
        </r>
        <r>
          <rPr>
            <sz val="9"/>
            <color indexed="81"/>
            <rFont val="Tahoma"/>
            <family val="2"/>
            <charset val="238"/>
          </rPr>
          <t xml:space="preserve">Nie dotyczy Oferenta będącego osobą fizyczną
</t>
        </r>
      </text>
    </comment>
  </commentList>
</comments>
</file>

<file path=xl/sharedStrings.xml><?xml version="1.0" encoding="utf-8"?>
<sst xmlns="http://schemas.openxmlformats.org/spreadsheetml/2006/main" count="444" uniqueCount="254">
  <si>
    <t>1.</t>
  </si>
  <si>
    <t>Imię i nazwisko/Nazwa Oferenta</t>
  </si>
  <si>
    <t>2.</t>
  </si>
  <si>
    <t>Typ Oferenta</t>
  </si>
  <si>
    <t>Forma prawna Oferenta</t>
  </si>
  <si>
    <t>3.</t>
  </si>
  <si>
    <t>4.</t>
  </si>
  <si>
    <t>5.</t>
  </si>
  <si>
    <t>6.</t>
  </si>
  <si>
    <t>Imię i nazwisko</t>
  </si>
  <si>
    <t>Adres zamieszkania:</t>
  </si>
  <si>
    <t>-Kraj</t>
  </si>
  <si>
    <t>-Województwo</t>
  </si>
  <si>
    <t>-Powiat</t>
  </si>
  <si>
    <t>-Gmina</t>
  </si>
  <si>
    <t>-Miejscowość</t>
  </si>
  <si>
    <t>-Ulica</t>
  </si>
  <si>
    <t>-Nr budynku</t>
  </si>
  <si>
    <t>-Nr lokalu</t>
  </si>
  <si>
    <t>-Kod pocztowy</t>
  </si>
  <si>
    <t>7.</t>
  </si>
  <si>
    <t>Nazwa Podmiotu Zarządzającego</t>
  </si>
  <si>
    <t>8.</t>
  </si>
  <si>
    <t>Deklarowana kapitalizacja Funduszu VC</t>
  </si>
  <si>
    <t>% Deklarowanej Kapitalizacji</t>
  </si>
  <si>
    <t>Wartość deklarowanych wkładow prywatnych ze środków Kluczowego Personelu Oferenta</t>
  </si>
  <si>
    <t>Wartość zakładanych środków PFR Otwarte Innowacje FIZ w Deklarowanej Kapitalizacji</t>
  </si>
  <si>
    <t>Wartość Opłaty za zarządzanie w Okresie Kwalifikowalności</t>
  </si>
  <si>
    <t>Opcja zwiększenia Deklarowanej Kapitalizacji</t>
  </si>
  <si>
    <t>9.</t>
  </si>
  <si>
    <t>Struktura Inwestycji</t>
  </si>
  <si>
    <t>W ramach Inwestycji Kontynuacyjnych</t>
  </si>
  <si>
    <t>Zakładany okres dokonywania Inwestycji przez Fundusz VC</t>
  </si>
  <si>
    <t>Zakładany okres wychodzenia z Inwestycji</t>
  </si>
  <si>
    <t>Szczegółowe dane kontaktowe Oferenta niebędącego osobą fizyczną</t>
  </si>
  <si>
    <t>Numer telefonu</t>
  </si>
  <si>
    <t>Adres poczty elektronicznej (e-mail)</t>
  </si>
  <si>
    <t>Szczegółowe dane kontaktowe Oferenta będącego osobą fizyczną</t>
  </si>
  <si>
    <t>12.</t>
  </si>
  <si>
    <t>Dane Inwestora Prywatnego niebędacego osobą fizyczną</t>
  </si>
  <si>
    <t>Nazwa Inwestora Prywatnego</t>
  </si>
  <si>
    <t>13.</t>
  </si>
  <si>
    <t>Dane Inwestora Prywatnego będacego osobą fizyczną</t>
  </si>
  <si>
    <t>14.</t>
  </si>
  <si>
    <t>15.</t>
  </si>
  <si>
    <t>Dane osób wchodzących w skład Kluczowego Personelu, które zobowiązały się zapewnić udział w Deklarowanej Kapitalizacji Funduszu VC</t>
  </si>
  <si>
    <t>16.</t>
  </si>
  <si>
    <t xml:space="preserve">Imię i nazwisko </t>
  </si>
  <si>
    <t>17.</t>
  </si>
  <si>
    <t>Dane osoby/osób upoważnionych przez Oferenta do kontaktów w ramach Naboru</t>
  </si>
  <si>
    <t>Dane osób wchodzacych w skład Podmiotu Zarzadzającego</t>
  </si>
  <si>
    <t>Podstawowe dane dotyczące Oferenta</t>
  </si>
  <si>
    <t>Podpisy</t>
  </si>
  <si>
    <t xml:space="preserve">                                       Imię i nazwisko Oferenta / imie i nazwisko osoby upoważnionej do reprezentowania Oferenta</t>
  </si>
  <si>
    <t xml:space="preserve">                                                                 Funkcja w strukturze Oferenta osoby podpisującej Formularz</t>
  </si>
  <si>
    <t xml:space="preserve">                                                   Podpis Oferenta / Podpis osoby upoważnionej do reprezentowania Oderenta</t>
  </si>
  <si>
    <t xml:space="preserve">                                                                                                             Data i miejscowość</t>
  </si>
  <si>
    <t>niezależny zewnętrzny przedsiębiorca, uprawniony według przepisów danego państwa członkowskiego do zarządzania, częścią lub całością działalności inwestycyjnej Funduszu VC (np. podmiot mający zarządzać częścią lub całością portfela inwestycyjnego funduszu inwestycyjnego, który po jego utworzeniu oraz wyborze w ramach Naboru będzie Funduszem VC)</t>
  </si>
  <si>
    <t>Fundusz VC</t>
  </si>
  <si>
    <t>osoby prawne stanowiące wewnętrzny organ zarządzający Funduszu VC, np. spółka kapitałowa będąca komplementariuszem spółki komandytowo-akcyjnej, która po jej utworzeniu oraz wyborze w ramach Naboru będzie Funduszem VC</t>
  </si>
  <si>
    <t>osoby fizyczne tworzące wewnętrzny organ zarządzający Funduszem VC, np. członkowie zarządu spółki kapitałowej, która po jej utworzeniu orazwyborze w ramach Naboru będzie Funduszem VC, lub wspólnicy odpowiedzialni za prowadzenie spraw spółki osobowej</t>
  </si>
  <si>
    <t>100% wkładu prywatnego (tj. co najmniej 40% Deklarowanej Kapitalizacji Funduszu VC) w ramach deklaracji inwestorskich</t>
  </si>
  <si>
    <t>10.</t>
  </si>
  <si>
    <t>11.</t>
  </si>
  <si>
    <t xml:space="preserve">                                      -------------------------------------------------------------------------------------------------------------------</t>
  </si>
  <si>
    <t>Razem</t>
  </si>
  <si>
    <t>1 półrocze</t>
  </si>
  <si>
    <t>2 półrocze</t>
  </si>
  <si>
    <t>Środki Inwestorów Prywatnych</t>
  </si>
  <si>
    <t>Środki Kluczowego Personelu</t>
  </si>
  <si>
    <t>Koszty administracyjne, w tym:</t>
  </si>
  <si>
    <t>Koszty wyjść z Inwestycji</t>
  </si>
  <si>
    <t>Koszty likwidacji funduszu</t>
  </si>
  <si>
    <t>Wynagrodzenia (w tym ubezpieczenia społeczne i inne świadczenia), w tym:</t>
  </si>
  <si>
    <t>Koszty marketingu</t>
  </si>
  <si>
    <t>Podatki i inne opłaty (np. PCC, opłaty notarialne/skarbowe)</t>
  </si>
  <si>
    <t>Pozostałe koszty</t>
  </si>
  <si>
    <t>Pokrycie kosztów operacyjnych z opłaty za zarządzanie</t>
  </si>
  <si>
    <t>Zatrudnienie (według stanowisk i roli, w tym ze wskazniem członków Kluczowego Personelu i Zespołu Zarządzającego)</t>
  </si>
  <si>
    <t>Stanowisko 1</t>
  </si>
  <si>
    <t>Liczba osób na stanowisku</t>
  </si>
  <si>
    <t>Stanowisko 2</t>
  </si>
  <si>
    <t>Stanowisko 3</t>
  </si>
  <si>
    <t>Stanowisko 4</t>
  </si>
  <si>
    <t>Stanowisko 5</t>
  </si>
  <si>
    <t xml:space="preserve">   … (w razie potrzeby należy dodać więcej osób)</t>
  </si>
  <si>
    <t>Deklarowana Kapitalizacja Funduszu VC, w tym:</t>
  </si>
  <si>
    <t>Środki PFR Otwarte Innowacje FIZ</t>
  </si>
  <si>
    <t>Wartość deklarowanych wkładow prywatnych ze środków pozostałych członków Zespołu Oferenta</t>
  </si>
  <si>
    <t>Łączny udział kosztów operacyjnych w Deklarowanej Kapitalizacji Funduszu VC</t>
  </si>
  <si>
    <t xml:space="preserve"> </t>
  </si>
  <si>
    <t>Kluczowy Personel</t>
  </si>
  <si>
    <t>Środki pozostałych członków Zespolu</t>
  </si>
  <si>
    <t>Harmonogram finansowy</t>
  </si>
  <si>
    <t>Budżet Inwestycyjny</t>
  </si>
  <si>
    <t>Tempo Inwestycji</t>
  </si>
  <si>
    <t>Tempo dezinwesycji</t>
  </si>
  <si>
    <t>Inwestycji i dezinwestycje</t>
  </si>
  <si>
    <t>Tempo inwestycji narastająco</t>
  </si>
  <si>
    <t>Tempo dezinwestycji narastajaco</t>
  </si>
  <si>
    <t>Opłata stała (% półrocznie)</t>
  </si>
  <si>
    <t xml:space="preserve">Opłata stała </t>
  </si>
  <si>
    <t xml:space="preserve">Opłata zmienna </t>
  </si>
  <si>
    <t>Łączne wynagrodzenie półrocznie</t>
  </si>
  <si>
    <t>Łączne wynagrodzenie rocznie</t>
  </si>
  <si>
    <t>Koszty Operacyjne, w tym:</t>
  </si>
  <si>
    <t>czynsz, eksploatacja biura</t>
  </si>
  <si>
    <t>księgowość</t>
  </si>
  <si>
    <t>delegacje/telekomunikacja</t>
  </si>
  <si>
    <t>inne</t>
  </si>
  <si>
    <t>pozostali członkowie Zespołu</t>
  </si>
  <si>
    <t>Progi realizacji Budżetu Inwestycyjnego</t>
  </si>
  <si>
    <t>Budżet Operacyjny</t>
  </si>
  <si>
    <t>Inwestycje narastająco</t>
  </si>
  <si>
    <t>Dezinwestycje narastająco</t>
  </si>
  <si>
    <t>Wartość wydatków inwestycyjnych netto narastająco</t>
  </si>
  <si>
    <t>Inwestycje półrocznie</t>
  </si>
  <si>
    <t>Dezinwestycje półrocznie</t>
  </si>
  <si>
    <t>Suma tempo inwestycji = 100%</t>
  </si>
  <si>
    <t>Suma tempo dezinwestycji = 100%</t>
  </si>
  <si>
    <t>Suma Inwestycje + OZ = Deklarowana Kapitalizacja</t>
  </si>
  <si>
    <t>Wartość wydatków netto na koniec = 0</t>
  </si>
  <si>
    <t>Suma wynagrodzenie zmienne + wynagrodzenie stałe = łączene wynagrodzenie</t>
  </si>
  <si>
    <t>% OZ na koniec Okresu Inwestycyjnego</t>
  </si>
  <si>
    <t>% OZ na koniec Okresu Kwalifikowalności</t>
  </si>
  <si>
    <t>% OZ na koniec Horyzontu inwestycyjnego</t>
  </si>
  <si>
    <t>1. Początkowe inwestcje</t>
  </si>
  <si>
    <t>Grupa A</t>
  </si>
  <si>
    <t>Grupa B</t>
  </si>
  <si>
    <t>Grupa C</t>
  </si>
  <si>
    <t>2. Inwestycje kontynuacyjne</t>
  </si>
  <si>
    <t>Liczba inwestycji</t>
  </si>
  <si>
    <t>% Budżetu Inwestycyjnego</t>
  </si>
  <si>
    <t>% Początkowych Inwestycji</t>
  </si>
  <si>
    <t>% Inwestycji kontynuowanych</t>
  </si>
  <si>
    <t>Instrukcja wypełniania tabeli: Pola oznaczone kolorem pomarańczowym powinien wypełnić Oferent.</t>
  </si>
  <si>
    <t>Koszty przygotowania i realizacji Inwestycji (np. due diligence, koszty transakcyjne)</t>
  </si>
  <si>
    <t>Koszty monitorowania i nadzoru Inwestycji (np. delegacje)</t>
  </si>
  <si>
    <t>Pokrycie kosztów operacyjnych z opłaty za zarządzanie - narastająco</t>
  </si>
  <si>
    <t>Podświetlenie oznacza większe łączne koszty niż łączne wpływy z tytułu OZ (w takiej sytuacji koszty będą ponoszone ze środków własnych Oferenta</t>
  </si>
  <si>
    <t>Nazwa rejestru/ewidencji oraz numer wpisu do rejestru/ewidencji</t>
  </si>
  <si>
    <t>Wartość Opłaty za zarządzanie w całym horyzoncie inwestycyjnym</t>
  </si>
  <si>
    <t>Tak/Nie</t>
  </si>
  <si>
    <t>Kwota (w tys. zł)</t>
  </si>
  <si>
    <t>Deklarowana kapitalizacja Funduszu VC (w tys. zł), w tym:</t>
  </si>
  <si>
    <t>Wartość (w tys. zł)</t>
  </si>
  <si>
    <t>[w tys. zł]</t>
  </si>
  <si>
    <t>Średnia wartość inwestycji (w tys. zł)</t>
  </si>
  <si>
    <t>Łączna wartość inwestycji (w tys. zł)</t>
  </si>
  <si>
    <t>Deklarowany wkład własny w ramach Deklarowamnej Kapitalizacji (w tys. PLN)</t>
  </si>
  <si>
    <t>Dane pozostałych członków Zespołu, które zobowiązały się zapewnić udział w Deklarowanej Kapitalizacji Funduszu VC</t>
  </si>
  <si>
    <t xml:space="preserve">Deklarowany poziom Carried Interest, w % </t>
  </si>
  <si>
    <t>11.1.</t>
  </si>
  <si>
    <t>11.2.</t>
  </si>
  <si>
    <t>Typ Funduszu VC</t>
  </si>
  <si>
    <t>generalistyczny</t>
  </si>
  <si>
    <t>branżowy/specjalistyczny</t>
  </si>
  <si>
    <t>Poszczególne wkłady = Deklarowanej Kapitalizacji</t>
  </si>
  <si>
    <t>Przeciętna kwota Inwestycji (w tys. zł) ogółem, w tym:</t>
  </si>
  <si>
    <t>Suma wkładów poszczególnych Inwestorów Prywatnych = wkład Inwestorów Prywatnych</t>
  </si>
  <si>
    <t>Suma wkładów poszczególnych członków KP = wkład KP</t>
  </si>
  <si>
    <t>Suma wkładów poszczególnychpozostałych członków Zespołu = wkład pozostałych członków Zespołu</t>
  </si>
  <si>
    <t xml:space="preserve">Przynajmniej 2 członków KP zadeklarowało zaangażowanie na poziomie min. 32h/tyg. </t>
  </si>
  <si>
    <t>[w razie potrzeby pola należy multiplikować]</t>
  </si>
  <si>
    <t>12.1.</t>
  </si>
  <si>
    <t>12.1.1.</t>
  </si>
  <si>
    <t>12.1.2.</t>
  </si>
  <si>
    <t>12.2.</t>
  </si>
  <si>
    <t>12.2.1.</t>
  </si>
  <si>
    <t>12.2.2.</t>
  </si>
  <si>
    <t>12.2.3.</t>
  </si>
  <si>
    <t>12.3.</t>
  </si>
  <si>
    <t>12.4.</t>
  </si>
  <si>
    <t>Rodzaj inwestycji (tabela do pkt 1d z Załącznika nr 3: Polityka Inwestycyjna Oferenta)</t>
  </si>
  <si>
    <t>18.</t>
  </si>
  <si>
    <t>Deklarowane zaangażowanie czasowe w działalnośc inwestycyjną (% czasu zawodowego)</t>
  </si>
  <si>
    <t>1. Formularz identyfikacyjny Oferty powinien zostać przygotowany jako osobny dokument oraz plik stanowiący integralną część Oferty. 
2. Forma przekazania informacji w ramach załącznika ograniczona jest do tekstu (bez dodatkowych obrazów, tabel, grafów itp.).
3. Nie określa się limitu, co do maksymalnej objętości, jaką posiadać może Formularz.
4. Oferent niebędący osobą fizyczną powinien wykazać prawo do bycia reprezentowanym przez określone osoby poprzez dołączenie do niniejszego Załącznika odpisu z właściwego rejestru, wyciągu, pełnomocnictw lub innych korporacyjnych dokumentów potwierdzających umocowanie do reprezentacji Oferenta.
5. W przypadku gdy Oferentem jest grupa osób fizycznych formularz powinien uwzględniać oraz zostać podpisany przez wszystkie osoby fizyczne (wiersze odnoszące się do poszczególnych osób fizycznych powinny być w takim przypadku multiplikowane).
6. Podpisy na końcu Formularza będą wymagane w momencie składania oryginałów dokumentów.
7. W przypadku gdy w ramach Oferty został wskazany więcej niż 1 (słownie: jeden) Inwestor Prywatny oraz/lub osoba wchodząca w skład Zespołu Formularz powinien uwzględniać odpowiednio wszystkich Inwestorów Prywatnych oraz/lub wszystkie osoby wchodzące w skład Zespołu.
8. Odpowiednie rubryki niniejszego Formularza można multiplikować (kopiować) jeżeli zamieszczone w niniejszym Formularzu pola nie wystarczają do wykazania wymaganych informacji.
9. Pojęcia niezdefiniowane w niniejszym dokumencie mają znaczenie nadane im w Zasadach.</t>
  </si>
  <si>
    <t>Podmiot Zarządzający (mający utworzyć Fundusz VC)</t>
  </si>
  <si>
    <t>Instrukcja wypełniania tabeli: wszystkie pola Formularza, z wyjątkiem oznaczonych kolorem niebieskim, powinny być wypełnione przez Oferenta; w odpowiednie boxy należy wstawić "x"</t>
  </si>
  <si>
    <t>Typ Podmiotu Zarządzającego Funduszem VC (utworzonego lub mającego się utworzyć)</t>
  </si>
  <si>
    <t>Określenie funkcji Podmiotu Zarządzającego w strukturze Funduszu VC, który jest lub ma zostać utworzony (np. zarząd spółki kapitałowej lub komplementariusz w spółce komandytowo-akcyjnej) oraz określenie formy prawnej Funduszu VC</t>
  </si>
  <si>
    <t>Adres siedziby:</t>
  </si>
  <si>
    <t>6.1.</t>
  </si>
  <si>
    <t>W przypadku zaznaczenia opcji "branżowy/specjalistyczny" należy podać branże/specjalizacje, w które Fundusz VC zamierza inwestować środki</t>
  </si>
  <si>
    <t>Deklarowany model zapewnienia wkładu prywatnego (wkład Inwestorów Prywatnych i Podmiotu Zarządzającego)</t>
  </si>
  <si>
    <t>7.1.</t>
  </si>
  <si>
    <t>10.1.</t>
  </si>
  <si>
    <t>10.1.1.</t>
  </si>
  <si>
    <t>10.1.2.</t>
  </si>
  <si>
    <t>10.1.3.</t>
  </si>
  <si>
    <t>10.1.4.</t>
  </si>
  <si>
    <t>10.2.</t>
  </si>
  <si>
    <t>10.3.</t>
  </si>
  <si>
    <t>10.4.</t>
  </si>
  <si>
    <t>W przypadku Modelu 1: Wartość deklarowanych w ramach Oferty wkładów od Inwestorów Prywatnych</t>
  </si>
  <si>
    <t>W przypadku Modelu 1: Dane Inwestorów Prywatnych</t>
  </si>
  <si>
    <t>Co najmniej 50% wkładu prywatnego (tj. co najmniej 20% Deklarowanej Kapitalizacji Funduszu VC) w ramach deklaracji inwestorskich. Pozostali Inwestorzy Prywatni muszą zostać pozyskani przez Oferenta w sposób otwarty, przejrzysty i konkurencyjny i zatwierdzeni przez PFR Otwarte Innowacje FIZ, w okresie nie dłuższym niż 3 miesiące od warunkowego wyboru Oferty dokonanego przez PFR Otwarte Innowacje FIZ</t>
  </si>
  <si>
    <t>Deklarowany wariant wykazania wkladu Inwestorów Prywatnych w momencie składania Oferty w Modelu 1</t>
  </si>
  <si>
    <t>Wkład prywatny = 1-20% Deklarowanej Kapitalizacji w Modelu 1, lub 3-20% w Modelu 2</t>
  </si>
  <si>
    <r>
      <t xml:space="preserve">Załącznik nr </t>
    </r>
    <r>
      <rPr>
        <sz val="11"/>
        <color rgb="FF002060"/>
        <rFont val="Calibri"/>
        <family val="2"/>
        <charset val="238"/>
        <scheme val="minor"/>
      </rPr>
      <t xml:space="preserve">1: </t>
    </r>
    <r>
      <rPr>
        <sz val="11"/>
        <color theme="1"/>
        <rFont val="Calibri"/>
        <family val="2"/>
        <charset val="238"/>
        <scheme val="minor"/>
      </rPr>
      <t>Formularz identyfikacyjny Oferty</t>
    </r>
  </si>
  <si>
    <r>
      <rPr>
        <b/>
        <sz val="11"/>
        <color theme="1"/>
        <rFont val="Calibri"/>
        <family val="2"/>
        <charset val="238"/>
        <scheme val="minor"/>
      </rPr>
      <t>Model 1, funduszowy</t>
    </r>
    <r>
      <rPr>
        <sz val="11"/>
        <color theme="1"/>
        <rFont val="Calibri"/>
        <family val="2"/>
        <charset val="238"/>
        <scheme val="minor"/>
      </rPr>
      <t xml:space="preserve">
</t>
    </r>
    <r>
      <rPr>
        <i/>
        <sz val="11"/>
        <color theme="1"/>
        <rFont val="Calibri"/>
        <family val="2"/>
        <charset val="238"/>
        <scheme val="minor"/>
      </rPr>
      <t>Klasyczny fundusz venture capital w którym inwestorami są Inwestor Prywatny oraz PFR Otwarte Innowacje FIZ a GP to Podmiot Zarządzający</t>
    </r>
  </si>
  <si>
    <t>Opałata za zarządzanie</t>
  </si>
  <si>
    <t>Opłata zmienna (% półrocznie)</t>
  </si>
  <si>
    <t>Łączne WynagrodzenieFunduszu VC/(Łączne Wynagrodzenie Funduszu VC+Inwestycje)</t>
  </si>
  <si>
    <t>Koszty Operacyjne razem</t>
  </si>
  <si>
    <t>PFR OI FIZ</t>
  </si>
  <si>
    <t>Inwestor Prywatny</t>
  </si>
  <si>
    <t>PZ</t>
  </si>
  <si>
    <t>Inwestycje kontynuowane zgodne z pkt 14.1.d Term Sheet</t>
  </si>
  <si>
    <t>Koinwestorzy</t>
  </si>
  <si>
    <t>Fundusz VC + Koinw.</t>
  </si>
  <si>
    <t>Koinw.</t>
  </si>
  <si>
    <t>PFR Otwarte Innowacje FIZ</t>
  </si>
  <si>
    <t>Podmiot Zarządzający</t>
  </si>
  <si>
    <t>Deklarowany udział PFR Otwarte Innowacje FIZ w inwestycjach (max. 60% zgodnie z Term Sheet pkt 22)</t>
  </si>
  <si>
    <t>% całego Budżetu Inwestycyjnego</t>
  </si>
  <si>
    <t>Wydatki inwestycyjne Funduszu VC + Koinwestorów</t>
  </si>
  <si>
    <t>Wartość wydatków inwestycyjnych netto narastająco (Fundusz VC + Koinwestorzy)</t>
  </si>
  <si>
    <t>Inwestycje PFR OI + PZ = Budżet Inwestycyjny PFR OI + PZ</t>
  </si>
  <si>
    <t>Suma wydatków Koinwestorów</t>
  </si>
  <si>
    <t>Opłata za zarządzanie</t>
  </si>
  <si>
    <t>Opłata za Zarządzanie od Funduszu VC + Koinwestorów</t>
  </si>
  <si>
    <r>
      <rPr>
        <b/>
        <sz val="11"/>
        <color theme="1"/>
        <rFont val="Calibri"/>
        <family val="2"/>
        <charset val="238"/>
        <scheme val="minor"/>
      </rPr>
      <t>Model 2, Deal by Deal</t>
    </r>
    <r>
      <rPr>
        <sz val="11"/>
        <color theme="1"/>
        <rFont val="Calibri"/>
        <family val="2"/>
        <charset val="238"/>
        <scheme val="minor"/>
      </rPr>
      <t xml:space="preserve">
</t>
    </r>
    <r>
      <rPr>
        <i/>
        <sz val="11"/>
        <color theme="1"/>
        <rFont val="Calibri"/>
        <family val="2"/>
        <charset val="238"/>
        <scheme val="minor"/>
      </rPr>
      <t>Jedynym inwestorem jest PFR Otwarte Innowacje FIZ. Podmiot Zarządzający w roli GP inwestuje środki utworzonego funduszu w konkretne spółki wraz z Koinwestorem/-ami</t>
    </r>
  </si>
  <si>
    <t>Podświetlenie oznacza, że nie są spełnione wymagania co do realizacji Budżetu Inwestycyjnego (Term Sheet pkt 25)</t>
  </si>
  <si>
    <t>Podświetlenie oznacza przekroczenie limitów Opłaty Zmiennej opisanych w Term Sheet pkt 36</t>
  </si>
  <si>
    <t>Podświetlenie oznacza przekroczenie limitów Opłaty Stałej opisanych w Term Sheet pkt 36</t>
  </si>
  <si>
    <t>Podświetlenie oznacza przekroczenie limitu 20 % opisanego w Term Sheet pkt 36</t>
  </si>
  <si>
    <t>Wpływy z tytułu pokrycia kosztów DD przez Koinwestora</t>
  </si>
  <si>
    <t>Rok 1</t>
  </si>
  <si>
    <t>Rok 2</t>
  </si>
  <si>
    <t>Suma opłat pozyskanych od Koinwestorów</t>
  </si>
  <si>
    <t>Pokrycie kosztów transakcyjnych przez Koinwestora (% wkaładów Koinwestora w Inwestycję)</t>
  </si>
  <si>
    <t xml:space="preserve">W ramach pierwszych Inwestycji w Spółki </t>
  </si>
  <si>
    <t>Spółki z Grupy A (% wartość Budżetu Inwestycyjnego)</t>
  </si>
  <si>
    <t>Spółki z Grupy B (% wartość Budżetu Inwestycyjnego)</t>
  </si>
  <si>
    <t>Spółki z Grupy C (% wartość Budżetu Inwestycyjnego)</t>
  </si>
  <si>
    <t>Horyzont inwestycyjny</t>
  </si>
  <si>
    <t>Okres inwestycyjny</t>
  </si>
  <si>
    <t>Okres wychodzenia z Inwestycji</t>
  </si>
  <si>
    <t>11.1.1.</t>
  </si>
  <si>
    <t xml:space="preserve">W przypadku Modelu 2: Deklarowany poziom Carried Interest od Koinwestorów, w % </t>
  </si>
  <si>
    <t>W przypadku Modelu 1: Deklarowany poziom Hurdle Rate, w %</t>
  </si>
  <si>
    <t>10.3.1.</t>
  </si>
  <si>
    <t>W przypadku Modelu 2: Wartość sumy deklarowanej Opłaty za zarządzanie oraz pokrycia kosztów transakcyjnych pobieranych od Koinwestorów</t>
  </si>
  <si>
    <t>% Deklarowanego wkładu od Koinwestorów</t>
  </si>
  <si>
    <t>Imiona i nazwiska osób wchodzących w skład Komitetu Inwestycyjnego Funduszu VC, które nie są członkami Kluczowego Personelu</t>
  </si>
  <si>
    <t>Deklarowane wartości Carried Interest i Minimalnej Stopy Zwrotu (Hurdle Rate), zgodnie z pkt 38 - 40 Term Sheet</t>
  </si>
  <si>
    <r>
      <t>Zakładany etap rozwoju Spółek, w które zamierza inwestować Fundusz VC, zgodnie z pkt</t>
    </r>
    <r>
      <rPr>
        <sz val="11"/>
        <rFont val="Calibri"/>
        <family val="2"/>
        <charset val="238"/>
        <scheme val="minor"/>
      </rPr>
      <t xml:space="preserve"> 9</t>
    </r>
    <r>
      <rPr>
        <sz val="11"/>
        <color theme="1"/>
        <rFont val="Calibri"/>
        <family val="2"/>
        <charset val="238"/>
        <scheme val="minor"/>
      </rPr>
      <t xml:space="preserve"> Term Sheet</t>
    </r>
  </si>
  <si>
    <t>Informacje dotyczące przetwarzania danych osobowych wszystkich osób wymienionych w niniejszym Formularzu, dla potrzeby oceny Oferty, zgodnie przepisami o ochronie danych osobowych zostały umieszczone w  Załączniku nr 5 Oświadczenie Oferenta, Załączniku nr 6 Oświadczenie członka Zespołu, Załączniku nr 7 Oświadczenie członka Zespołu wnoszącego wkład w ramach Deklarowanej Kapitalizacji oraz w Załączniku nr 8 Oświadczenie Inwestora Prywatnego.</t>
  </si>
  <si>
    <t>[imię i nazwisko]</t>
  </si>
  <si>
    <t>Wszystkie inwestcycje</t>
  </si>
  <si>
    <t xml:space="preserve">Wszystkie inwestcycje </t>
  </si>
  <si>
    <t>Deklarowany wkład własny w ramach Deklarowanej Kapitalizacji (w tys. PLN)</t>
  </si>
  <si>
    <t>OZ od Koinwestora (% półrocznie, przy założeniu trwania inwestycji 2 lata)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</si>
</sst>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
  </numFmts>
  <fonts count="44" x14ac:knownFonts="1">
    <font>
      <sz val="11"/>
      <color theme="1"/>
      <name val="Calibri"/>
      <family val="2"/>
      <charset val="238"/>
      <scheme val="minor"/>
    </font>
    <font>
      <sz val="11"/>
      <name val="Calibri"/>
      <family val="2"/>
      <charset val="238"/>
      <scheme val="minor"/>
    </font>
    <font>
      <b/>
      <sz val="11"/>
      <color theme="1"/>
      <name val="Calibri"/>
      <family val="2"/>
      <charset val="238"/>
      <scheme val="minor"/>
    </font>
    <font>
      <i/>
      <sz val="11"/>
      <color theme="1"/>
      <name val="Calibri"/>
      <family val="2"/>
      <charset val="238"/>
      <scheme val="minor"/>
    </font>
    <font>
      <sz val="11"/>
      <color rgb="FF002060"/>
      <name val="Calibri"/>
      <family val="2"/>
      <charset val="238"/>
      <scheme val="minor"/>
    </font>
    <font>
      <sz val="9"/>
      <color indexed="81"/>
      <name val="Tahoma"/>
      <family val="2"/>
      <charset val="238"/>
    </font>
    <font>
      <b/>
      <sz val="9"/>
      <color indexed="81"/>
      <name val="Tahoma"/>
      <family val="2"/>
      <charset val="238"/>
    </font>
    <font>
      <sz val="11"/>
      <color theme="1"/>
      <name val="Calibri"/>
      <family val="2"/>
      <charset val="238"/>
      <scheme val="minor"/>
    </font>
    <font>
      <b/>
      <i/>
      <sz val="12"/>
      <color theme="1"/>
      <name val="Calibri"/>
      <family val="2"/>
      <charset val="238"/>
      <scheme val="minor"/>
    </font>
    <font>
      <i/>
      <sz val="11"/>
      <color theme="1"/>
      <name val="Calibri"/>
      <family val="2"/>
      <charset val="238"/>
      <scheme val="minor"/>
    </font>
    <font>
      <u/>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
      <b/>
      <sz val="11"/>
      <color rgb="FF000000"/>
      <name val="Calibri"/>
      <family val="2"/>
      <charset val="238"/>
      <scheme val="minor"/>
    </font>
    <font>
      <i/>
      <sz val="11"/>
      <color rgb="FF002060"/>
      <name val="Calibri"/>
      <family val="2"/>
      <charset val="238"/>
      <scheme val="minor"/>
    </font>
    <font>
      <sz val="11"/>
      <color rgb="FF002060"/>
      <name val="Calibri"/>
      <family val="2"/>
      <charset val="238"/>
      <scheme val="minor"/>
    </font>
    <font>
      <i/>
      <sz val="11"/>
      <color rgb="FF000000"/>
      <name val="Calibri"/>
      <family val="2"/>
      <charset val="238"/>
      <scheme val="minor"/>
    </font>
    <font>
      <b/>
      <i/>
      <sz val="11"/>
      <color theme="1"/>
      <name val="Calibri"/>
      <family val="2"/>
      <charset val="238"/>
      <scheme val="minor"/>
    </font>
    <font>
      <b/>
      <i/>
      <sz val="11"/>
      <color rgb="FF002060"/>
      <name val="Calibri"/>
      <family val="2"/>
      <charset val="238"/>
      <scheme val="minor"/>
    </font>
    <font>
      <b/>
      <sz val="11"/>
      <color rgb="FF002060"/>
      <name val="Calibri"/>
      <family val="2"/>
      <charset val="238"/>
      <scheme val="minor"/>
    </font>
    <font>
      <sz val="11"/>
      <color theme="1"/>
      <name val="Calibri"/>
      <family val="2"/>
      <charset val="238"/>
      <scheme val="minor"/>
    </font>
    <font>
      <b/>
      <i/>
      <sz val="12"/>
      <color theme="1"/>
      <name val="Calibri"/>
      <family val="2"/>
      <charset val="238"/>
      <scheme val="minor"/>
    </font>
    <font>
      <i/>
      <sz val="11"/>
      <color theme="1"/>
      <name val="Calibri"/>
      <family val="2"/>
      <charset val="238"/>
      <scheme val="minor"/>
    </font>
    <font>
      <u/>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
      <b/>
      <i/>
      <sz val="11"/>
      <color theme="1"/>
      <name val="Calibri"/>
      <family val="2"/>
      <charset val="238"/>
      <scheme val="minor"/>
    </font>
    <font>
      <b/>
      <i/>
      <sz val="11"/>
      <color rgb="FF002060"/>
      <name val="Calibri"/>
      <family val="2"/>
      <charset val="238"/>
      <scheme val="minor"/>
    </font>
    <font>
      <i/>
      <sz val="11"/>
      <color rgb="FF002060"/>
      <name val="Calibri"/>
      <family val="2"/>
      <charset val="238"/>
      <scheme val="minor"/>
    </font>
    <font>
      <sz val="11"/>
      <color rgb="FF002060"/>
      <name val="Calibri"/>
      <family val="2"/>
      <charset val="238"/>
      <scheme val="minor"/>
    </font>
    <font>
      <b/>
      <sz val="11"/>
      <color rgb="FF000000"/>
      <name val="Calibri"/>
      <family val="2"/>
      <charset val="238"/>
      <scheme val="minor"/>
    </font>
    <font>
      <i/>
      <sz val="11"/>
      <color rgb="FF000000"/>
      <name val="Calibri"/>
      <family val="2"/>
      <charset val="238"/>
      <scheme val="minor"/>
    </font>
    <font>
      <sz val="11"/>
      <color theme="1"/>
      <name val="Calibri"/>
      <family val="2"/>
      <charset val="238"/>
      <scheme val="minor"/>
    </font>
    <font>
      <b/>
      <i/>
      <sz val="14"/>
      <name val="Calibri"/>
      <family val="2"/>
      <charset val="238"/>
      <scheme val="minor"/>
    </font>
    <font>
      <b/>
      <sz val="11"/>
      <color theme="1"/>
      <name val="Calibri"/>
      <family val="2"/>
      <charset val="238"/>
      <scheme val="minor"/>
    </font>
    <font>
      <b/>
      <i/>
      <sz val="14"/>
      <color theme="1"/>
      <name val="Calibri"/>
      <family val="2"/>
      <charset val="238"/>
      <scheme val="minor"/>
    </font>
    <font>
      <sz val="11"/>
      <name val="Calibri"/>
      <family val="2"/>
      <charset val="238"/>
      <scheme val="minor"/>
    </font>
    <font>
      <sz val="11"/>
      <color rgb="FF002060"/>
      <name val="Calibri"/>
      <family val="2"/>
      <charset val="238"/>
      <scheme val="minor"/>
    </font>
    <font>
      <sz val="11"/>
      <color theme="0"/>
      <name val="Calibri"/>
      <family val="2"/>
      <charset val="238"/>
      <scheme val="minor"/>
    </font>
    <font>
      <i/>
      <sz val="11"/>
      <color theme="1"/>
      <name val="Calibri"/>
      <family val="2"/>
      <charset val="238"/>
      <scheme val="minor"/>
    </font>
  </fonts>
  <fills count="11">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7">
    <xf numFmtId="0" fontId="0" fillId="0" borderId="0" xfId="0"/>
    <xf numFmtId="0" fontId="7" fillId="0" borderId="0" xfId="0" applyFont="1"/>
    <xf numFmtId="0" fontId="8" fillId="7" borderId="0" xfId="0" applyFont="1" applyFill="1"/>
    <xf numFmtId="0" fontId="9" fillId="7" borderId="0" xfId="0" applyFont="1" applyFill="1"/>
    <xf numFmtId="0" fontId="8" fillId="10" borderId="26" xfId="0" applyFont="1" applyFill="1" applyBorder="1"/>
    <xf numFmtId="0" fontId="9" fillId="4" borderId="0" xfId="0" applyFont="1" applyFill="1"/>
    <xf numFmtId="3" fontId="9" fillId="4" borderId="0" xfId="0" applyNumberFormat="1" applyFont="1" applyFill="1"/>
    <xf numFmtId="3" fontId="7" fillId="0" borderId="0" xfId="0" applyNumberFormat="1" applyFont="1" applyAlignment="1">
      <alignment horizontal="right"/>
    </xf>
    <xf numFmtId="0" fontId="7" fillId="4" borderId="0" xfId="0" applyFont="1" applyFill="1"/>
    <xf numFmtId="0" fontId="10" fillId="0" borderId="0" xfId="0" applyFont="1"/>
    <xf numFmtId="0" fontId="7" fillId="0" borderId="0" xfId="0" applyFont="1" applyFill="1"/>
    <xf numFmtId="0" fontId="11" fillId="0" borderId="10" xfId="0" applyFont="1" applyBorder="1"/>
    <xf numFmtId="164" fontId="7" fillId="0" borderId="10" xfId="0" applyNumberFormat="1" applyFont="1" applyFill="1" applyBorder="1"/>
    <xf numFmtId="0" fontId="12" fillId="6" borderId="0" xfId="0" applyFont="1" applyFill="1" applyBorder="1" applyAlignment="1">
      <alignment horizontal="left" vertical="center" indent="1"/>
    </xf>
    <xf numFmtId="164" fontId="7" fillId="0" borderId="0" xfId="0" applyNumberFormat="1" applyFont="1" applyFill="1"/>
    <xf numFmtId="164" fontId="7" fillId="0" borderId="0" xfId="0" applyNumberFormat="1" applyFont="1"/>
    <xf numFmtId="166" fontId="7" fillId="0" borderId="0" xfId="0" applyNumberFormat="1" applyFont="1"/>
    <xf numFmtId="4" fontId="7" fillId="0" borderId="0" xfId="0" applyNumberFormat="1" applyFont="1"/>
    <xf numFmtId="0" fontId="7" fillId="0" borderId="0" xfId="0" applyFont="1" applyFill="1" applyBorder="1"/>
    <xf numFmtId="0" fontId="7" fillId="0" borderId="0" xfId="0" applyFont="1" applyBorder="1"/>
    <xf numFmtId="0" fontId="13" fillId="5" borderId="21" xfId="0" applyFont="1" applyFill="1" applyBorder="1" applyAlignment="1">
      <alignment horizontal="center" vertical="center"/>
    </xf>
    <xf numFmtId="0" fontId="14" fillId="5" borderId="16" xfId="0" applyFont="1" applyFill="1" applyBorder="1" applyAlignment="1">
      <alignment horizontal="center" wrapText="1"/>
    </xf>
    <xf numFmtId="0" fontId="13" fillId="5" borderId="23" xfId="0" applyFont="1" applyFill="1" applyBorder="1" applyAlignment="1">
      <alignment horizontal="center" vertic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14" fillId="5" borderId="24" xfId="0" applyFont="1" applyFill="1" applyBorder="1" applyAlignment="1">
      <alignment horizontal="center"/>
    </xf>
    <xf numFmtId="0" fontId="14" fillId="5" borderId="20" xfId="0" applyFont="1" applyFill="1" applyBorder="1" applyAlignment="1">
      <alignment horizontal="center"/>
    </xf>
    <xf numFmtId="0" fontId="14" fillId="5" borderId="25" xfId="0" applyFont="1" applyFill="1" applyBorder="1" applyAlignment="1">
      <alignment horizontal="center" wrapText="1"/>
    </xf>
    <xf numFmtId="0" fontId="13" fillId="4" borderId="0" xfId="0" applyFont="1" applyFill="1" applyBorder="1" applyAlignment="1">
      <alignment horizontal="center" vertical="center"/>
    </xf>
    <xf numFmtId="0" fontId="14" fillId="4" borderId="0" xfId="0" applyFont="1" applyFill="1" applyBorder="1" applyAlignment="1">
      <alignment horizontal="center"/>
    </xf>
    <xf numFmtId="0" fontId="14" fillId="4" borderId="0" xfId="0" applyFont="1" applyFill="1" applyBorder="1" applyAlignment="1">
      <alignment horizontal="center" wrapText="1"/>
    </xf>
    <xf numFmtId="0" fontId="7" fillId="4" borderId="0" xfId="0" applyFont="1" applyFill="1" applyBorder="1"/>
    <xf numFmtId="0" fontId="11" fillId="0" borderId="0" xfId="0" applyFont="1"/>
    <xf numFmtId="0" fontId="7" fillId="0" borderId="0" xfId="0" applyFont="1" applyBorder="1" applyAlignment="1">
      <alignment horizontal="left" indent="1"/>
    </xf>
    <xf numFmtId="164" fontId="7" fillId="10" borderId="0" xfId="0" applyNumberFormat="1" applyFont="1" applyFill="1" applyBorder="1"/>
    <xf numFmtId="164" fontId="7" fillId="4" borderId="0" xfId="0" applyNumberFormat="1" applyFont="1" applyFill="1" applyBorder="1"/>
    <xf numFmtId="0" fontId="7" fillId="0" borderId="0" xfId="0" applyFont="1" applyAlignment="1">
      <alignment horizontal="left" indent="1"/>
    </xf>
    <xf numFmtId="0" fontId="9" fillId="0" borderId="0" xfId="0" applyFont="1" applyAlignment="1">
      <alignment horizontal="left" indent="1"/>
    </xf>
    <xf numFmtId="164" fontId="9" fillId="0" borderId="0" xfId="0" applyNumberFormat="1" applyFont="1"/>
    <xf numFmtId="3" fontId="7" fillId="0" borderId="0" xfId="0" applyNumberFormat="1" applyFont="1"/>
    <xf numFmtId="0" fontId="15" fillId="0" borderId="2" xfId="0" applyFont="1" applyFill="1" applyBorder="1" applyAlignment="1">
      <alignment horizontal="left" vertical="center" wrapText="1" indent="1"/>
    </xf>
    <xf numFmtId="3" fontId="11" fillId="0" borderId="2" xfId="0" applyNumberFormat="1" applyFont="1" applyBorder="1" applyAlignment="1">
      <alignment horizontal="right"/>
    </xf>
    <xf numFmtId="3" fontId="11" fillId="0" borderId="0" xfId="0" applyNumberFormat="1" applyFont="1"/>
    <xf numFmtId="0" fontId="7" fillId="0" borderId="10" xfId="0" applyFont="1" applyBorder="1"/>
    <xf numFmtId="0" fontId="12" fillId="0" borderId="0" xfId="0" applyFont="1" applyFill="1" applyBorder="1" applyAlignment="1">
      <alignment horizontal="left" vertical="center" indent="2"/>
    </xf>
    <xf numFmtId="0" fontId="7" fillId="10" borderId="0" xfId="0" applyFont="1" applyFill="1"/>
    <xf numFmtId="0" fontId="12" fillId="6" borderId="0" xfId="0" applyFont="1" applyFill="1" applyBorder="1" applyAlignment="1">
      <alignment horizontal="left" vertical="center" indent="2"/>
    </xf>
    <xf numFmtId="0" fontId="12" fillId="0"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15" fillId="0" borderId="10" xfId="0" applyFont="1" applyFill="1" applyBorder="1" applyAlignment="1">
      <alignment vertical="center"/>
    </xf>
    <xf numFmtId="0" fontId="12" fillId="6" borderId="0" xfId="0" applyFont="1" applyFill="1" applyBorder="1" applyAlignment="1">
      <alignment vertical="center"/>
    </xf>
    <xf numFmtId="0" fontId="18" fillId="6" borderId="0" xfId="0" applyFont="1" applyFill="1" applyBorder="1" applyAlignment="1">
      <alignment horizontal="left" vertical="center" indent="2"/>
    </xf>
    <xf numFmtId="0" fontId="18" fillId="6" borderId="0" xfId="0" applyFont="1" applyFill="1" applyBorder="1" applyAlignment="1">
      <alignment horizontal="left" vertical="center"/>
    </xf>
    <xf numFmtId="0" fontId="11" fillId="0" borderId="12" xfId="0" applyFont="1" applyBorder="1" applyAlignment="1">
      <alignment vertical="center" wrapText="1"/>
    </xf>
    <xf numFmtId="0" fontId="11" fillId="0" borderId="12" xfId="0" applyFont="1" applyBorder="1"/>
    <xf numFmtId="0" fontId="11" fillId="4" borderId="12" xfId="0" applyFont="1" applyFill="1" applyBorder="1"/>
    <xf numFmtId="3" fontId="11" fillId="0" borderId="12" xfId="0" applyNumberFormat="1" applyFont="1" applyBorder="1"/>
    <xf numFmtId="9" fontId="7" fillId="10" borderId="0" xfId="0" applyNumberFormat="1" applyFont="1" applyFill="1"/>
    <xf numFmtId="0" fontId="7" fillId="0" borderId="12" xfId="0" applyFont="1" applyBorder="1" applyAlignment="1">
      <alignment horizontal="left" indent="1"/>
    </xf>
    <xf numFmtId="0" fontId="7" fillId="10" borderId="12" xfId="0" applyFont="1" applyFill="1" applyBorder="1"/>
    <xf numFmtId="0" fontId="7" fillId="0" borderId="12" xfId="0" applyFont="1" applyBorder="1"/>
    <xf numFmtId="0" fontId="0" fillId="0" borderId="0" xfId="0" applyFont="1" applyAlignment="1">
      <alignment horizontal="left" indent="1"/>
    </xf>
    <xf numFmtId="0" fontId="0" fillId="0" borderId="0" xfId="0" applyFont="1"/>
    <xf numFmtId="10" fontId="7" fillId="0" borderId="0" xfId="0" applyNumberFormat="1" applyFont="1" applyFill="1"/>
    <xf numFmtId="0" fontId="2" fillId="0" borderId="0" xfId="0" applyFont="1" applyFill="1" applyAlignment="1">
      <alignment horizontal="left"/>
    </xf>
    <xf numFmtId="0" fontId="0" fillId="0" borderId="0" xfId="0" applyFont="1" applyFill="1" applyAlignment="1">
      <alignment horizontal="left" indent="1"/>
    </xf>
    <xf numFmtId="164" fontId="9" fillId="0" borderId="0" xfId="0" applyNumberFormat="1" applyFont="1" applyBorder="1"/>
    <xf numFmtId="0" fontId="7" fillId="4" borderId="0" xfId="0" applyFont="1" applyFill="1" applyBorder="1" applyAlignment="1">
      <alignment horizontal="left" indent="1"/>
    </xf>
    <xf numFmtId="164" fontId="16" fillId="4" borderId="0" xfId="0" applyNumberFormat="1" applyFont="1" applyFill="1" applyBorder="1"/>
    <xf numFmtId="164" fontId="17" fillId="4" borderId="0" xfId="0" applyNumberFormat="1" applyFont="1" applyFill="1" applyBorder="1"/>
    <xf numFmtId="164" fontId="9" fillId="4" borderId="0" xfId="0" applyNumberFormat="1" applyFont="1" applyFill="1" applyBorder="1"/>
    <xf numFmtId="0" fontId="2" fillId="0" borderId="0" xfId="0" applyFont="1" applyAlignment="1">
      <alignment horizontal="left"/>
    </xf>
    <xf numFmtId="0" fontId="19" fillId="0" borderId="0" xfId="0" applyFont="1" applyBorder="1" applyAlignment="1">
      <alignment horizontal="left" indent="1"/>
    </xf>
    <xf numFmtId="164" fontId="20" fillId="8" borderId="0" xfId="0" applyNumberFormat="1" applyFont="1" applyFill="1" applyBorder="1"/>
    <xf numFmtId="0" fontId="11" fillId="0" borderId="0" xfId="0" applyFont="1" applyBorder="1"/>
    <xf numFmtId="3" fontId="7" fillId="0" borderId="0" xfId="0" applyNumberFormat="1" applyFont="1" applyBorder="1"/>
    <xf numFmtId="0" fontId="2" fillId="0" borderId="0" xfId="0" applyFont="1" applyBorder="1" applyAlignment="1">
      <alignment horizontal="left" indent="1"/>
    </xf>
    <xf numFmtId="0" fontId="2" fillId="0" borderId="5" xfId="0" applyFont="1" applyBorder="1" applyAlignment="1">
      <alignment horizontal="left" indent="1"/>
    </xf>
    <xf numFmtId="0" fontId="2" fillId="0" borderId="10" xfId="0" applyFont="1" applyBorder="1" applyAlignment="1">
      <alignment horizontal="left" indent="1"/>
    </xf>
    <xf numFmtId="0" fontId="2" fillId="0" borderId="0" xfId="0" applyFont="1" applyBorder="1" applyAlignment="1">
      <alignment horizontal="center"/>
    </xf>
    <xf numFmtId="1" fontId="2" fillId="0" borderId="0" xfId="0" applyNumberFormat="1" applyFont="1" applyBorder="1" applyAlignment="1">
      <alignment horizontal="center"/>
    </xf>
    <xf numFmtId="0" fontId="11" fillId="0" borderId="0" xfId="0" applyFont="1" applyBorder="1" applyAlignment="1">
      <alignment horizontal="left"/>
    </xf>
    <xf numFmtId="0" fontId="15" fillId="4" borderId="2" xfId="0" applyFont="1" applyFill="1" applyBorder="1" applyAlignment="1">
      <alignment horizontal="left" vertical="center"/>
    </xf>
    <xf numFmtId="10" fontId="3" fillId="0" borderId="0" xfId="0" applyNumberFormat="1" applyFont="1" applyBorder="1"/>
    <xf numFmtId="0" fontId="2" fillId="0" borderId="2" xfId="0" applyFont="1" applyBorder="1"/>
    <xf numFmtId="0" fontId="2" fillId="0" borderId="0" xfId="0" applyFont="1"/>
    <xf numFmtId="10" fontId="9" fillId="0" borderId="0" xfId="0" applyNumberFormat="1" applyFont="1"/>
    <xf numFmtId="3" fontId="7" fillId="10" borderId="0" xfId="0" applyNumberFormat="1" applyFont="1" applyFill="1"/>
    <xf numFmtId="3" fontId="2" fillId="0" borderId="0" xfId="0" applyNumberFormat="1" applyFont="1" applyBorder="1"/>
    <xf numFmtId="3" fontId="2" fillId="0" borderId="0" xfId="0" applyNumberFormat="1" applyFont="1"/>
    <xf numFmtId="0" fontId="9" fillId="4" borderId="0" xfId="0" applyFont="1" applyFill="1" applyBorder="1"/>
    <xf numFmtId="3" fontId="7" fillId="0" borderId="0" xfId="0" applyNumberFormat="1" applyFont="1" applyBorder="1" applyAlignment="1">
      <alignment horizontal="right"/>
    </xf>
    <xf numFmtId="0" fontId="22" fillId="0" borderId="0" xfId="0" applyFont="1"/>
    <xf numFmtId="0" fontId="23" fillId="7" borderId="0" xfId="0" applyFont="1" applyFill="1"/>
    <xf numFmtId="0" fontId="24" fillId="7" borderId="0" xfId="0" applyFont="1" applyFill="1"/>
    <xf numFmtId="0" fontId="23" fillId="10" borderId="26" xfId="0" applyFont="1" applyFill="1" applyBorder="1"/>
    <xf numFmtId="0" fontId="24" fillId="4" borderId="0" xfId="0" applyFont="1" applyFill="1"/>
    <xf numFmtId="3" fontId="24" fillId="4" borderId="0" xfId="0" applyNumberFormat="1" applyFont="1" applyFill="1"/>
    <xf numFmtId="3" fontId="22" fillId="0" borderId="0" xfId="0" applyNumberFormat="1" applyFont="1" applyAlignment="1">
      <alignment horizontal="right"/>
    </xf>
    <xf numFmtId="0" fontId="24" fillId="4" borderId="0" xfId="0" applyFont="1" applyFill="1" applyBorder="1"/>
    <xf numFmtId="0" fontId="22" fillId="4" borderId="0" xfId="0" applyFont="1" applyFill="1" applyBorder="1"/>
    <xf numFmtId="0" fontId="22" fillId="4" borderId="0" xfId="0" applyFont="1" applyFill="1"/>
    <xf numFmtId="0" fontId="25" fillId="0" borderId="0" xfId="0" applyFont="1"/>
    <xf numFmtId="0" fontId="22" fillId="0" borderId="0" xfId="0" applyFont="1" applyFill="1"/>
    <xf numFmtId="0" fontId="22" fillId="0" borderId="10" xfId="0" applyFont="1" applyBorder="1"/>
    <xf numFmtId="0" fontId="22" fillId="0" borderId="10" xfId="0" applyFont="1" applyBorder="1" applyAlignment="1">
      <alignment horizontal="center"/>
    </xf>
    <xf numFmtId="0" fontId="22" fillId="0" borderId="10" xfId="0" applyFont="1" applyBorder="1" applyAlignment="1">
      <alignment wrapText="1"/>
    </xf>
    <xf numFmtId="0" fontId="26" fillId="0" borderId="10" xfId="0" applyFont="1" applyBorder="1"/>
    <xf numFmtId="3" fontId="22" fillId="0" borderId="10" xfId="0" applyNumberFormat="1" applyFont="1" applyFill="1" applyBorder="1"/>
    <xf numFmtId="164" fontId="22" fillId="0" borderId="10" xfId="0" applyNumberFormat="1" applyFont="1" applyFill="1" applyBorder="1"/>
    <xf numFmtId="0" fontId="27" fillId="6" borderId="0" xfId="0" applyFont="1" applyFill="1" applyBorder="1" applyAlignment="1">
      <alignment horizontal="left" vertical="center" indent="1"/>
    </xf>
    <xf numFmtId="3" fontId="22" fillId="10" borderId="0" xfId="0" applyNumberFormat="1" applyFont="1" applyFill="1"/>
    <xf numFmtId="164" fontId="22" fillId="0" borderId="0" xfId="0" applyNumberFormat="1" applyFont="1" applyFill="1"/>
    <xf numFmtId="0" fontId="24" fillId="0" borderId="0" xfId="0" applyFont="1"/>
    <xf numFmtId="10" fontId="24" fillId="0" borderId="0" xfId="0" applyNumberFormat="1" applyFont="1"/>
    <xf numFmtId="166" fontId="22" fillId="0" borderId="0" xfId="0" applyNumberFormat="1" applyFont="1"/>
    <xf numFmtId="3" fontId="22" fillId="0" borderId="0" xfId="0" applyNumberFormat="1" applyFont="1"/>
    <xf numFmtId="4" fontId="22" fillId="0" borderId="0" xfId="0" applyNumberFormat="1" applyFont="1"/>
    <xf numFmtId="164" fontId="22" fillId="0" borderId="0" xfId="0" applyNumberFormat="1" applyFont="1"/>
    <xf numFmtId="3" fontId="22" fillId="4" borderId="0" xfId="0" applyNumberFormat="1" applyFont="1" applyFill="1"/>
    <xf numFmtId="10" fontId="22" fillId="10" borderId="0" xfId="0" applyNumberFormat="1" applyFont="1" applyFill="1"/>
    <xf numFmtId="0" fontId="22" fillId="0" borderId="0" xfId="0" applyFont="1" applyFill="1" applyBorder="1"/>
    <xf numFmtId="0" fontId="22" fillId="0" borderId="0" xfId="0" applyFont="1" applyBorder="1"/>
    <xf numFmtId="0" fontId="28" fillId="5" borderId="21" xfId="0" applyFont="1" applyFill="1" applyBorder="1" applyAlignment="1">
      <alignment horizontal="center" vertical="center"/>
    </xf>
    <xf numFmtId="0" fontId="29" fillId="5" borderId="16" xfId="0" applyFont="1" applyFill="1" applyBorder="1" applyAlignment="1">
      <alignment horizontal="center" wrapText="1"/>
    </xf>
    <xf numFmtId="0" fontId="28" fillId="5" borderId="23" xfId="0" applyFont="1" applyFill="1" applyBorder="1" applyAlignment="1">
      <alignment horizontal="center" vertical="center"/>
    </xf>
    <xf numFmtId="0" fontId="29" fillId="5" borderId="18" xfId="0" applyFont="1" applyFill="1" applyBorder="1" applyAlignment="1">
      <alignment horizontal="center"/>
    </xf>
    <xf numFmtId="0" fontId="29" fillId="5" borderId="19" xfId="0" applyFont="1" applyFill="1" applyBorder="1" applyAlignment="1">
      <alignment horizontal="center"/>
    </xf>
    <xf numFmtId="0" fontId="29" fillId="5" borderId="24" xfId="0" applyFont="1" applyFill="1" applyBorder="1" applyAlignment="1">
      <alignment horizontal="center"/>
    </xf>
    <xf numFmtId="0" fontId="29" fillId="5" borderId="20" xfId="0" applyFont="1" applyFill="1" applyBorder="1" applyAlignment="1">
      <alignment horizontal="center"/>
    </xf>
    <xf numFmtId="0" fontId="29" fillId="5" borderId="25" xfId="0" applyFont="1" applyFill="1" applyBorder="1" applyAlignment="1">
      <alignment horizontal="center" wrapText="1"/>
    </xf>
    <xf numFmtId="0" fontId="28" fillId="4" borderId="0" xfId="0" applyFont="1" applyFill="1" applyBorder="1" applyAlignment="1">
      <alignment horizontal="center" vertical="center"/>
    </xf>
    <xf numFmtId="0" fontId="29" fillId="4" borderId="0" xfId="0" applyFont="1" applyFill="1" applyBorder="1" applyAlignment="1">
      <alignment horizontal="center"/>
    </xf>
    <xf numFmtId="0" fontId="29" fillId="4" borderId="0" xfId="0" applyFont="1" applyFill="1" applyBorder="1" applyAlignment="1">
      <alignment horizontal="center" wrapText="1"/>
    </xf>
    <xf numFmtId="0" fontId="26" fillId="0" borderId="0" xfId="0" applyFont="1"/>
    <xf numFmtId="0" fontId="22" fillId="0" borderId="0" xfId="0" applyFont="1" applyBorder="1" applyAlignment="1">
      <alignment horizontal="left" indent="1"/>
    </xf>
    <xf numFmtId="164" fontId="22" fillId="10" borderId="0" xfId="0" applyNumberFormat="1" applyFont="1" applyFill="1" applyBorder="1"/>
    <xf numFmtId="164" fontId="22" fillId="4" borderId="0" xfId="0" applyNumberFormat="1" applyFont="1" applyFill="1" applyBorder="1"/>
    <xf numFmtId="0" fontId="22" fillId="0" borderId="0" xfId="0" applyFont="1" applyAlignment="1">
      <alignment horizontal="left" indent="1"/>
    </xf>
    <xf numFmtId="0" fontId="24" fillId="0" borderId="0" xfId="0" applyFont="1" applyAlignment="1">
      <alignment horizontal="left" indent="1"/>
    </xf>
    <xf numFmtId="164" fontId="24" fillId="0" borderId="0" xfId="0" applyNumberFormat="1" applyFont="1"/>
    <xf numFmtId="0" fontId="26" fillId="0" borderId="0" xfId="0" applyFont="1" applyAlignment="1">
      <alignment horizontal="left"/>
    </xf>
    <xf numFmtId="0" fontId="30" fillId="0" borderId="0" xfId="0" applyFont="1" applyBorder="1" applyAlignment="1">
      <alignment horizontal="left" indent="1"/>
    </xf>
    <xf numFmtId="164" fontId="31" fillId="8" borderId="0" xfId="0" applyNumberFormat="1" applyFont="1" applyFill="1" applyBorder="1"/>
    <xf numFmtId="164" fontId="24" fillId="0" borderId="0" xfId="0" applyNumberFormat="1" applyFont="1" applyBorder="1"/>
    <xf numFmtId="0" fontId="22" fillId="4" borderId="0" xfId="0" applyFont="1" applyFill="1" applyBorder="1" applyAlignment="1">
      <alignment horizontal="left" indent="1"/>
    </xf>
    <xf numFmtId="164" fontId="32" fillId="4" borderId="0" xfId="0" applyNumberFormat="1" applyFont="1" applyFill="1" applyBorder="1"/>
    <xf numFmtId="164" fontId="33" fillId="4" borderId="0" xfId="0" applyNumberFormat="1" applyFont="1" applyFill="1" applyBorder="1"/>
    <xf numFmtId="164" fontId="24" fillId="4" borderId="0" xfId="0" applyNumberFormat="1" applyFont="1" applyFill="1" applyBorder="1"/>
    <xf numFmtId="0" fontId="26" fillId="4" borderId="0" xfId="0" applyFont="1" applyFill="1" applyBorder="1" applyAlignment="1">
      <alignment horizontal="left" indent="1"/>
    </xf>
    <xf numFmtId="0" fontId="22" fillId="0" borderId="0" xfId="0" applyFont="1" applyAlignment="1">
      <alignment horizontal="left" indent="2"/>
    </xf>
    <xf numFmtId="0" fontId="27" fillId="6" borderId="0" xfId="0" applyFont="1" applyFill="1" applyBorder="1" applyAlignment="1">
      <alignment horizontal="left" vertical="center" indent="2"/>
    </xf>
    <xf numFmtId="0" fontId="34" fillId="0" borderId="0" xfId="0" applyFont="1" applyFill="1" applyBorder="1" applyAlignment="1">
      <alignment horizontal="left" vertical="center" wrapText="1" indent="2"/>
    </xf>
    <xf numFmtId="3" fontId="26" fillId="0" borderId="0" xfId="0" applyNumberFormat="1" applyFont="1" applyBorder="1" applyAlignment="1">
      <alignment horizontal="right"/>
    </xf>
    <xf numFmtId="3" fontId="26" fillId="0" borderId="0" xfId="0" applyNumberFormat="1" applyFont="1" applyBorder="1"/>
    <xf numFmtId="4" fontId="22" fillId="0" borderId="0" xfId="0" applyNumberFormat="1" applyFont="1" applyBorder="1"/>
    <xf numFmtId="0" fontId="34" fillId="0" borderId="5" xfId="0" applyFont="1" applyFill="1" applyBorder="1" applyAlignment="1">
      <alignment horizontal="left" vertical="center" wrapText="1"/>
    </xf>
    <xf numFmtId="3" fontId="26" fillId="0" borderId="5" xfId="0" applyNumberFormat="1" applyFont="1" applyBorder="1" applyAlignment="1">
      <alignment horizontal="right"/>
    </xf>
    <xf numFmtId="3" fontId="26" fillId="0" borderId="0" xfId="0" applyNumberFormat="1" applyFont="1"/>
    <xf numFmtId="0" fontId="34" fillId="0" borderId="10" xfId="0" applyFont="1" applyFill="1" applyBorder="1" applyAlignment="1">
      <alignment horizontal="left" vertical="center" wrapText="1"/>
    </xf>
    <xf numFmtId="3" fontId="26" fillId="0" borderId="10" xfId="0" applyNumberFormat="1" applyFont="1" applyBorder="1" applyAlignment="1">
      <alignment horizontal="right"/>
    </xf>
    <xf numFmtId="0" fontId="26" fillId="0" borderId="0" xfId="0" applyFont="1" applyFill="1" applyAlignment="1">
      <alignment horizontal="left"/>
    </xf>
    <xf numFmtId="10" fontId="22" fillId="0" borderId="0" xfId="0" applyNumberFormat="1" applyFont="1" applyFill="1"/>
    <xf numFmtId="0" fontId="26" fillId="0" borderId="0" xfId="0" applyFont="1" applyFill="1" applyAlignment="1">
      <alignment horizontal="left" indent="1"/>
    </xf>
    <xf numFmtId="0" fontId="22" fillId="0" borderId="0" xfId="0" applyFont="1" applyFill="1" applyAlignment="1">
      <alignment horizontal="left" indent="2"/>
    </xf>
    <xf numFmtId="0" fontId="26" fillId="0" borderId="0" xfId="0" applyFont="1" applyBorder="1" applyAlignment="1">
      <alignment horizontal="left" indent="2"/>
    </xf>
    <xf numFmtId="0" fontId="26" fillId="0" borderId="0" xfId="0" applyFont="1" applyBorder="1"/>
    <xf numFmtId="3" fontId="22" fillId="0" borderId="0" xfId="0" applyNumberFormat="1" applyFont="1" applyBorder="1"/>
    <xf numFmtId="0" fontId="26" fillId="0" borderId="0" xfId="0" applyFont="1" applyBorder="1" applyAlignment="1">
      <alignment horizontal="left" indent="1"/>
    </xf>
    <xf numFmtId="0" fontId="26" fillId="0" borderId="0" xfId="0" applyFont="1" applyBorder="1" applyAlignment="1">
      <alignment horizontal="center"/>
    </xf>
    <xf numFmtId="1" fontId="26" fillId="0" borderId="0" xfId="0" applyNumberFormat="1" applyFont="1" applyBorder="1" applyAlignment="1">
      <alignment horizontal="center"/>
    </xf>
    <xf numFmtId="0" fontId="22" fillId="0" borderId="0" xfId="0" applyFont="1" applyBorder="1" applyAlignment="1">
      <alignment horizontal="left" indent="2"/>
    </xf>
    <xf numFmtId="10" fontId="22" fillId="10" borderId="0" xfId="0" applyNumberFormat="1" applyFont="1" applyFill="1" applyBorder="1" applyAlignment="1">
      <alignment horizontal="center"/>
    </xf>
    <xf numFmtId="3" fontId="26" fillId="0" borderId="0" xfId="0" applyNumberFormat="1" applyFont="1" applyAlignment="1">
      <alignment horizontal="right"/>
    </xf>
    <xf numFmtId="0" fontId="26" fillId="0" borderId="2" xfId="0" applyFont="1" applyBorder="1" applyAlignment="1">
      <alignment horizontal="left"/>
    </xf>
    <xf numFmtId="3" fontId="26" fillId="0" borderId="2" xfId="0" applyNumberFormat="1" applyFont="1" applyBorder="1" applyAlignment="1">
      <alignment horizontal="right"/>
    </xf>
    <xf numFmtId="0" fontId="26" fillId="0" borderId="0" xfId="0" applyFont="1" applyBorder="1" applyAlignment="1">
      <alignment horizontal="left"/>
    </xf>
    <xf numFmtId="0" fontId="27" fillId="0" borderId="0" xfId="0" applyFont="1" applyFill="1" applyBorder="1" applyAlignment="1">
      <alignment horizontal="left" vertical="center" indent="2"/>
    </xf>
    <xf numFmtId="0" fontId="22" fillId="10" borderId="0" xfId="0" applyFont="1" applyFill="1"/>
    <xf numFmtId="0" fontId="27" fillId="0" borderId="0" xfId="0" applyFont="1" applyFill="1" applyBorder="1" applyAlignment="1">
      <alignment horizontal="left" vertical="center" indent="1"/>
    </xf>
    <xf numFmtId="0" fontId="27" fillId="4" borderId="0" xfId="0" applyFont="1" applyFill="1" applyBorder="1" applyAlignment="1">
      <alignment horizontal="left" vertical="center" indent="1"/>
    </xf>
    <xf numFmtId="0" fontId="34" fillId="4" borderId="2" xfId="0" applyFont="1" applyFill="1" applyBorder="1" applyAlignment="1">
      <alignment horizontal="left" vertical="center"/>
    </xf>
    <xf numFmtId="0" fontId="26" fillId="0" borderId="2" xfId="0" applyFont="1" applyBorder="1"/>
    <xf numFmtId="0" fontId="35" fillId="6" borderId="0" xfId="0" applyFont="1" applyFill="1" applyBorder="1" applyAlignment="1">
      <alignment horizontal="left" vertical="center"/>
    </xf>
    <xf numFmtId="10" fontId="24" fillId="0" borderId="0" xfId="0" applyNumberFormat="1" applyFont="1" applyBorder="1"/>
    <xf numFmtId="0" fontId="34" fillId="0" borderId="10" xfId="0" applyFont="1" applyFill="1" applyBorder="1" applyAlignment="1">
      <alignment vertical="center"/>
    </xf>
    <xf numFmtId="0" fontId="27" fillId="6" borderId="0" xfId="0" applyFont="1" applyFill="1" applyBorder="1" applyAlignment="1">
      <alignment vertical="center"/>
    </xf>
    <xf numFmtId="0" fontId="35" fillId="6" borderId="0" xfId="0" applyFont="1" applyFill="1" applyBorder="1" applyAlignment="1">
      <alignment horizontal="left" vertical="center" indent="2"/>
    </xf>
    <xf numFmtId="0" fontId="26" fillId="0" borderId="12" xfId="0" applyFont="1" applyBorder="1" applyAlignment="1">
      <alignment vertical="center" wrapText="1"/>
    </xf>
    <xf numFmtId="0" fontId="26" fillId="0" borderId="12" xfId="0" applyFont="1" applyBorder="1"/>
    <xf numFmtId="0" fontId="26" fillId="4" borderId="12" xfId="0" applyFont="1" applyFill="1" applyBorder="1"/>
    <xf numFmtId="3" fontId="26" fillId="0" borderId="12" xfId="0" applyNumberFormat="1" applyFont="1" applyBorder="1"/>
    <xf numFmtId="9" fontId="22" fillId="10" borderId="0" xfId="0" applyNumberFormat="1" applyFont="1" applyFill="1"/>
    <xf numFmtId="0" fontId="22" fillId="0" borderId="12" xfId="0" applyFont="1" applyBorder="1" applyAlignment="1">
      <alignment horizontal="left" indent="1"/>
    </xf>
    <xf numFmtId="0" fontId="22" fillId="10" borderId="12" xfId="0" applyFont="1" applyFill="1" applyBorder="1"/>
    <xf numFmtId="0" fontId="22" fillId="0" borderId="12" xfId="0" applyFont="1" applyBorder="1"/>
    <xf numFmtId="0" fontId="36" fillId="0" borderId="0" xfId="0" applyFont="1"/>
    <xf numFmtId="0" fontId="36" fillId="4" borderId="0" xfId="0" applyFont="1" applyFill="1"/>
    <xf numFmtId="0" fontId="36" fillId="4" borderId="0" xfId="0" applyFont="1" applyFill="1" applyBorder="1" applyAlignment="1">
      <alignment vertical="center"/>
    </xf>
    <xf numFmtId="0" fontId="36" fillId="3" borderId="1" xfId="0" applyFont="1" applyFill="1" applyBorder="1" applyAlignment="1">
      <alignment vertical="center"/>
    </xf>
    <xf numFmtId="0" fontId="36" fillId="0" borderId="0" xfId="0" applyFont="1" applyAlignment="1">
      <alignment vertical="center"/>
    </xf>
    <xf numFmtId="0" fontId="36" fillId="4" borderId="4" xfId="0" applyFont="1" applyFill="1" applyBorder="1" applyAlignment="1">
      <alignment vertical="center"/>
    </xf>
    <xf numFmtId="0" fontId="36" fillId="4" borderId="5" xfId="0" applyFont="1" applyFill="1" applyBorder="1" applyAlignment="1">
      <alignment vertical="center"/>
    </xf>
    <xf numFmtId="0" fontId="36" fillId="4" borderId="4" xfId="0" applyFont="1" applyFill="1" applyBorder="1" applyAlignment="1">
      <alignment horizontal="left" vertical="center" wrapText="1"/>
    </xf>
    <xf numFmtId="0" fontId="36" fillId="4" borderId="5" xfId="0" applyFont="1" applyFill="1" applyBorder="1" applyAlignment="1">
      <alignment horizontal="left" vertical="center" wrapText="1"/>
    </xf>
    <xf numFmtId="0" fontId="36" fillId="0" borderId="7" xfId="0" applyFont="1" applyBorder="1" applyAlignment="1">
      <alignment vertical="center"/>
    </xf>
    <xf numFmtId="0" fontId="36" fillId="0" borderId="12" xfId="0" applyFont="1" applyBorder="1" applyAlignment="1">
      <alignment horizontal="center" vertical="center"/>
    </xf>
    <xf numFmtId="0" fontId="36" fillId="4" borderId="7" xfId="0" applyFont="1" applyFill="1" applyBorder="1" applyAlignment="1">
      <alignment vertical="center"/>
    </xf>
    <xf numFmtId="0" fontId="36" fillId="4" borderId="12" xfId="0" applyFont="1" applyFill="1" applyBorder="1" applyAlignment="1">
      <alignment horizontal="center" vertical="center"/>
    </xf>
    <xf numFmtId="0" fontId="36" fillId="0" borderId="9" xfId="0" applyFont="1" applyBorder="1" applyAlignment="1">
      <alignment vertical="center"/>
    </xf>
    <xf numFmtId="0" fontId="36" fillId="0" borderId="10" xfId="0" applyFont="1" applyBorder="1" applyAlignment="1">
      <alignment vertical="center"/>
    </xf>
    <xf numFmtId="0" fontId="36" fillId="4" borderId="9" xfId="0" applyFont="1" applyFill="1" applyBorder="1" applyAlignment="1">
      <alignment vertical="center"/>
    </xf>
    <xf numFmtId="0" fontId="36" fillId="4" borderId="10" xfId="0" applyFont="1" applyFill="1" applyBorder="1" applyAlignment="1">
      <alignment vertical="center"/>
    </xf>
    <xf numFmtId="0" fontId="36" fillId="0" borderId="4" xfId="0" applyFont="1" applyBorder="1" applyAlignment="1">
      <alignment vertical="center"/>
    </xf>
    <xf numFmtId="0" fontId="36" fillId="0" borderId="5" xfId="0" applyFont="1" applyBorder="1" applyAlignment="1">
      <alignment vertical="center"/>
    </xf>
    <xf numFmtId="0" fontId="36" fillId="0" borderId="7" xfId="0" applyFont="1" applyBorder="1" applyAlignment="1">
      <alignment horizontal="center" vertical="center"/>
    </xf>
    <xf numFmtId="0" fontId="36" fillId="0" borderId="0" xfId="0" applyFont="1" applyBorder="1" applyAlignment="1">
      <alignment horizontal="center" vertical="center"/>
    </xf>
    <xf numFmtId="0" fontId="36" fillId="0" borderId="0" xfId="0" applyFont="1" applyFill="1" applyAlignment="1">
      <alignment vertical="center"/>
    </xf>
    <xf numFmtId="0" fontId="36" fillId="3" borderId="4" xfId="0" applyFont="1" applyFill="1" applyBorder="1" applyAlignment="1">
      <alignment vertical="center"/>
    </xf>
    <xf numFmtId="0" fontId="36" fillId="4" borderId="12" xfId="0" applyFont="1" applyFill="1" applyBorder="1" applyAlignment="1">
      <alignment horizontal="left" vertical="center" wrapText="1"/>
    </xf>
    <xf numFmtId="0" fontId="36" fillId="4" borderId="10" xfId="0" applyFont="1" applyFill="1" applyBorder="1" applyAlignment="1">
      <alignment horizontal="left" vertical="center" wrapText="1"/>
    </xf>
    <xf numFmtId="0" fontId="36" fillId="0" borderId="4" xfId="0" applyFont="1" applyFill="1" applyBorder="1" applyAlignment="1">
      <alignment vertical="center"/>
    </xf>
    <xf numFmtId="0" fontId="36" fillId="0" borderId="5" xfId="0" applyFont="1" applyFill="1" applyBorder="1" applyAlignment="1">
      <alignment vertical="center"/>
    </xf>
    <xf numFmtId="0" fontId="36" fillId="0" borderId="4" xfId="0" applyFont="1" applyFill="1" applyBorder="1" applyAlignment="1">
      <alignment horizontal="center" vertical="center"/>
    </xf>
    <xf numFmtId="0" fontId="36" fillId="0" borderId="5" xfId="0" applyFont="1" applyFill="1" applyBorder="1" applyAlignment="1">
      <alignment horizontal="center" vertical="center"/>
    </xf>
    <xf numFmtId="0" fontId="36" fillId="0" borderId="0" xfId="0" applyFont="1" applyFill="1" applyBorder="1" applyAlignment="1">
      <alignment vertical="center"/>
    </xf>
    <xf numFmtId="0" fontId="36" fillId="0" borderId="7" xfId="0" applyFont="1" applyFill="1" applyBorder="1" applyAlignment="1">
      <alignment horizontal="center" vertical="center"/>
    </xf>
    <xf numFmtId="0" fontId="36" fillId="0" borderId="12" xfId="0" applyFont="1" applyFill="1" applyBorder="1" applyAlignment="1">
      <alignment horizontal="center" vertical="center"/>
    </xf>
    <xf numFmtId="0" fontId="36" fillId="0" borderId="9" xfId="0" applyFont="1" applyFill="1" applyBorder="1" applyAlignment="1">
      <alignment horizontal="center" vertical="center"/>
    </xf>
    <xf numFmtId="0" fontId="36" fillId="0" borderId="10" xfId="0" applyFont="1" applyFill="1" applyBorder="1" applyAlignment="1">
      <alignment horizontal="center" vertical="center"/>
    </xf>
    <xf numFmtId="0" fontId="36" fillId="3" borderId="9" xfId="0" applyFont="1" applyFill="1" applyBorder="1" applyAlignment="1">
      <alignment vertical="center"/>
    </xf>
    <xf numFmtId="0" fontId="36" fillId="3" borderId="7" xfId="0" applyFont="1" applyFill="1" applyBorder="1" applyAlignment="1">
      <alignment vertical="center"/>
    </xf>
    <xf numFmtId="16" fontId="36" fillId="0" borderId="0" xfId="0" applyNumberFormat="1" applyFont="1" applyAlignment="1">
      <alignment vertical="center"/>
    </xf>
    <xf numFmtId="0" fontId="36" fillId="3" borderId="12" xfId="0" applyFont="1" applyFill="1" applyBorder="1" applyAlignment="1">
      <alignment horizontal="center" vertical="center"/>
    </xf>
    <xf numFmtId="10" fontId="41" fillId="8" borderId="12" xfId="0" applyNumberFormat="1" applyFont="1" applyFill="1" applyBorder="1" applyAlignment="1">
      <alignment horizontal="center" vertical="center"/>
    </xf>
    <xf numFmtId="0" fontId="36" fillId="3" borderId="12" xfId="0" applyFont="1" applyFill="1" applyBorder="1" applyAlignment="1">
      <alignment horizontal="center" vertical="center" wrapText="1"/>
    </xf>
    <xf numFmtId="3" fontId="40" fillId="4" borderId="12" xfId="0" applyNumberFormat="1" applyFont="1" applyFill="1" applyBorder="1" applyAlignment="1">
      <alignment horizontal="center" vertical="center"/>
    </xf>
    <xf numFmtId="0" fontId="36" fillId="4" borderId="0" xfId="0" applyFont="1" applyFill="1" applyBorder="1" applyAlignment="1">
      <alignment vertical="center" wrapText="1"/>
    </xf>
    <xf numFmtId="0" fontId="36" fillId="4" borderId="0" xfId="0" applyFont="1" applyFill="1" applyBorder="1" applyAlignment="1">
      <alignment horizontal="center" vertical="center"/>
    </xf>
    <xf numFmtId="0" fontId="42" fillId="0" borderId="0" xfId="0" applyFont="1" applyAlignment="1">
      <alignment vertical="center"/>
    </xf>
    <xf numFmtId="3" fontId="36" fillId="4" borderId="3" xfId="0" applyNumberFormat="1" applyFont="1" applyFill="1" applyBorder="1" applyAlignment="1">
      <alignment horizontal="left" vertical="center" wrapText="1"/>
    </xf>
    <xf numFmtId="16" fontId="36" fillId="3" borderId="1" xfId="0" applyNumberFormat="1" applyFont="1" applyFill="1" applyBorder="1" applyAlignment="1">
      <alignment vertical="center"/>
    </xf>
    <xf numFmtId="0" fontId="36" fillId="4" borderId="10" xfId="0" applyFont="1" applyFill="1" applyBorder="1" applyAlignment="1">
      <alignment vertical="center" wrapText="1"/>
    </xf>
    <xf numFmtId="0" fontId="36" fillId="4" borderId="10" xfId="0" applyFont="1" applyFill="1" applyBorder="1" applyAlignment="1">
      <alignment horizontal="center" vertical="center"/>
    </xf>
    <xf numFmtId="9" fontId="41" fillId="8" borderId="3" xfId="0" applyNumberFormat="1" applyFont="1" applyFill="1" applyBorder="1" applyAlignment="1">
      <alignment horizontal="center" vertical="center" wrapText="1"/>
    </xf>
    <xf numFmtId="0" fontId="36" fillId="4" borderId="0" xfId="0" applyFont="1" applyFill="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36" fillId="0" borderId="11" xfId="0" applyFont="1" applyBorder="1" applyAlignment="1">
      <alignment vertical="center"/>
    </xf>
    <xf numFmtId="0" fontId="43" fillId="0" borderId="0" xfId="0" applyFont="1" applyAlignment="1">
      <alignment vertical="center"/>
    </xf>
    <xf numFmtId="165" fontId="43" fillId="4" borderId="0" xfId="0" applyNumberFormat="1" applyFont="1" applyFill="1" applyAlignment="1">
      <alignment vertical="center"/>
    </xf>
    <xf numFmtId="0" fontId="2" fillId="0" borderId="0" xfId="0" applyFont="1" applyBorder="1" applyAlignment="1">
      <alignment horizontal="left" indent="2"/>
    </xf>
    <xf numFmtId="0" fontId="0" fillId="0" borderId="0" xfId="0" applyFont="1" applyBorder="1" applyAlignment="1">
      <alignment horizontal="left" indent="2"/>
    </xf>
    <xf numFmtId="0" fontId="0" fillId="0" borderId="0" xfId="0" applyFont="1" applyBorder="1" applyAlignment="1">
      <alignment horizontal="left" indent="3"/>
    </xf>
    <xf numFmtId="3" fontId="0" fillId="0" borderId="0" xfId="0" applyNumberFormat="1" applyFont="1" applyAlignment="1">
      <alignment horizontal="right"/>
    </xf>
    <xf numFmtId="0" fontId="0" fillId="4" borderId="12" xfId="0" applyFont="1" applyFill="1" applyBorder="1" applyAlignment="1">
      <alignment horizontal="left" vertical="center" wrapText="1"/>
    </xf>
    <xf numFmtId="0" fontId="0" fillId="0" borderId="0" xfId="0" applyFont="1" applyAlignment="1">
      <alignment vertical="center"/>
    </xf>
    <xf numFmtId="14" fontId="0" fillId="3" borderId="1" xfId="0" applyNumberFormat="1" applyFont="1" applyFill="1" applyBorder="1" applyAlignment="1">
      <alignment vertical="center"/>
    </xf>
    <xf numFmtId="0" fontId="0" fillId="3" borderId="12" xfId="0" applyFont="1" applyFill="1" applyBorder="1" applyAlignment="1">
      <alignment horizontal="center" vertical="center" wrapText="1"/>
    </xf>
    <xf numFmtId="3" fontId="7" fillId="0" borderId="10" xfId="0" applyNumberFormat="1" applyFont="1" applyBorder="1" applyAlignment="1">
      <alignment horizontal="right"/>
    </xf>
    <xf numFmtId="3" fontId="2" fillId="0" borderId="5" xfId="0" applyNumberFormat="1" applyFont="1" applyBorder="1"/>
    <xf numFmtId="0" fontId="12" fillId="6" borderId="0" xfId="0" applyFont="1" applyFill="1" applyBorder="1" applyAlignment="1">
      <alignment horizontal="left" vertical="center" indent="3"/>
    </xf>
    <xf numFmtId="3" fontId="7" fillId="0" borderId="0" xfId="0" applyNumberFormat="1" applyFont="1" applyFill="1"/>
    <xf numFmtId="2" fontId="12" fillId="0" borderId="0" xfId="0" applyNumberFormat="1" applyFont="1" applyFill="1" applyBorder="1" applyAlignment="1">
      <alignment horizontal="left" vertical="center" indent="1"/>
    </xf>
    <xf numFmtId="2" fontId="7" fillId="0" borderId="0" xfId="0" applyNumberFormat="1" applyFont="1" applyFill="1"/>
    <xf numFmtId="0" fontId="12" fillId="0" borderId="0" xfId="0" applyFont="1" applyFill="1" applyBorder="1" applyAlignment="1">
      <alignment horizontal="left" vertical="center" indent="3"/>
    </xf>
    <xf numFmtId="3" fontId="26" fillId="0" borderId="5" xfId="0" applyNumberFormat="1" applyFont="1" applyBorder="1"/>
    <xf numFmtId="3" fontId="22" fillId="0" borderId="0" xfId="0" applyNumberFormat="1" applyFont="1" applyFill="1"/>
    <xf numFmtId="0" fontId="0" fillId="0" borderId="0" xfId="0" applyFont="1" applyFill="1"/>
    <xf numFmtId="10" fontId="7" fillId="0" borderId="0" xfId="0" applyNumberFormat="1" applyFont="1" applyFill="1" applyBorder="1"/>
    <xf numFmtId="10" fontId="22" fillId="0" borderId="0" xfId="0" applyNumberFormat="1" applyFont="1" applyFill="1" applyBorder="1"/>
    <xf numFmtId="164" fontId="20" fillId="0" borderId="0" xfId="0" applyNumberFormat="1" applyFont="1" applyFill="1" applyBorder="1"/>
    <xf numFmtId="2" fontId="24" fillId="0" borderId="0" xfId="0" applyNumberFormat="1" applyFont="1" applyBorder="1"/>
    <xf numFmtId="2" fontId="31" fillId="0" borderId="0" xfId="0" applyNumberFormat="1" applyFont="1" applyFill="1" applyBorder="1"/>
    <xf numFmtId="0" fontId="2" fillId="0" borderId="12" xfId="0" applyFont="1" applyBorder="1"/>
    <xf numFmtId="164" fontId="7" fillId="0" borderId="0" xfId="0" applyNumberFormat="1" applyFont="1" applyFill="1" applyBorder="1"/>
    <xf numFmtId="164" fontId="21" fillId="0" borderId="0" xfId="0" applyNumberFormat="1" applyFont="1" applyFill="1" applyBorder="1"/>
    <xf numFmtId="164" fontId="22" fillId="0" borderId="0" xfId="0" applyNumberFormat="1" applyFont="1" applyFill="1" applyBorder="1"/>
    <xf numFmtId="10" fontId="22" fillId="0" borderId="0" xfId="0" applyNumberFormat="1" applyFont="1" applyFill="1" applyBorder="1" applyAlignment="1">
      <alignment horizontal="center"/>
    </xf>
    <xf numFmtId="3" fontId="26" fillId="0" borderId="0" xfId="0" applyNumberFormat="1" applyFont="1" applyFill="1" applyAlignment="1">
      <alignment horizontal="right"/>
    </xf>
    <xf numFmtId="3" fontId="0" fillId="0" borderId="0" xfId="0" applyNumberFormat="1" applyFont="1" applyFill="1" applyAlignment="1">
      <alignment horizontal="right"/>
    </xf>
    <xf numFmtId="0" fontId="36" fillId="4" borderId="7" xfId="0" applyFont="1" applyFill="1" applyBorder="1" applyAlignment="1">
      <alignment horizontal="center" vertical="center"/>
    </xf>
    <xf numFmtId="0" fontId="36" fillId="4" borderId="0" xfId="0" applyFont="1" applyFill="1" applyBorder="1" applyAlignment="1">
      <alignment horizontal="center" vertical="center"/>
    </xf>
    <xf numFmtId="0" fontId="36" fillId="4" borderId="8"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10" xfId="0" applyFont="1" applyFill="1" applyBorder="1" applyAlignment="1">
      <alignment horizontal="center" vertical="center"/>
    </xf>
    <xf numFmtId="0" fontId="36" fillId="4" borderId="11" xfId="0" applyFont="1" applyFill="1" applyBorder="1" applyAlignment="1">
      <alignment horizontal="center" vertical="center"/>
    </xf>
    <xf numFmtId="0" fontId="36" fillId="3" borderId="5" xfId="0" applyFont="1" applyFill="1" applyBorder="1" applyAlignment="1">
      <alignment horizontal="left" vertical="center" wrapText="1"/>
    </xf>
    <xf numFmtId="0" fontId="36" fillId="3" borderId="6" xfId="0" applyFont="1" applyFill="1" applyBorder="1" applyAlignment="1">
      <alignment horizontal="left" vertical="center" wrapText="1"/>
    </xf>
    <xf numFmtId="0" fontId="36" fillId="0" borderId="5" xfId="0" applyFont="1" applyFill="1" applyBorder="1" applyAlignment="1">
      <alignment horizontal="left" vertical="center" wrapText="1" indent="1"/>
    </xf>
    <xf numFmtId="0" fontId="40" fillId="0" borderId="0" xfId="0" applyFont="1" applyFill="1" applyBorder="1" applyAlignment="1">
      <alignment horizontal="left" vertical="center" wrapText="1" indent="1"/>
    </xf>
    <xf numFmtId="0" fontId="40" fillId="0" borderId="10" xfId="0" applyFont="1" applyFill="1" applyBorder="1" applyAlignment="1">
      <alignment horizontal="left" vertical="center" wrapText="1" indent="1"/>
    </xf>
    <xf numFmtId="0" fontId="40" fillId="0" borderId="6" xfId="0" applyFont="1" applyFill="1" applyBorder="1" applyAlignment="1">
      <alignment horizontal="left" vertical="center" wrapText="1" indent="1"/>
    </xf>
    <xf numFmtId="0" fontId="40" fillId="0" borderId="8" xfId="0" applyFont="1" applyFill="1" applyBorder="1" applyAlignment="1">
      <alignment horizontal="left" vertical="center" wrapText="1" indent="1"/>
    </xf>
    <xf numFmtId="0" fontId="40" fillId="0" borderId="11" xfId="0" applyFont="1" applyFill="1" applyBorder="1" applyAlignment="1">
      <alignment horizontal="left" vertical="center" wrapText="1" indent="1"/>
    </xf>
    <xf numFmtId="0" fontId="36" fillId="4" borderId="4" xfId="0" applyFont="1" applyFill="1" applyBorder="1" applyAlignment="1">
      <alignment horizontal="center" vertical="center"/>
    </xf>
    <xf numFmtId="0" fontId="36" fillId="4" borderId="5" xfId="0" applyFont="1" applyFill="1" applyBorder="1" applyAlignment="1">
      <alignment horizontal="center" vertical="center"/>
    </xf>
    <xf numFmtId="0" fontId="36" fillId="4" borderId="6" xfId="0" applyFont="1" applyFill="1" applyBorder="1" applyAlignment="1">
      <alignment horizontal="center" vertical="center"/>
    </xf>
    <xf numFmtId="0" fontId="36" fillId="4" borderId="1"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3" xfId="0" applyFont="1" applyFill="1" applyBorder="1" applyAlignment="1">
      <alignment horizontal="center" vertical="center"/>
    </xf>
    <xf numFmtId="0" fontId="36" fillId="3" borderId="0" xfId="0" quotePrefix="1" applyFont="1" applyFill="1" applyBorder="1" applyAlignment="1">
      <alignment horizontal="left" vertical="center" indent="1"/>
    </xf>
    <xf numFmtId="0" fontId="36" fillId="3" borderId="8" xfId="0" quotePrefix="1" applyFont="1" applyFill="1" applyBorder="1" applyAlignment="1">
      <alignment horizontal="left" vertical="center" indent="1"/>
    </xf>
    <xf numFmtId="0" fontId="36" fillId="3" borderId="5" xfId="0" applyFont="1" applyFill="1" applyBorder="1" applyAlignment="1"/>
    <xf numFmtId="0" fontId="36" fillId="3" borderId="6" xfId="0" applyFont="1" applyFill="1" applyBorder="1" applyAlignment="1"/>
    <xf numFmtId="0" fontId="36" fillId="3" borderId="2" xfId="0" applyFont="1" applyFill="1" applyBorder="1" applyAlignment="1">
      <alignment horizontal="left" vertical="center"/>
    </xf>
    <xf numFmtId="0" fontId="36" fillId="3" borderId="3" xfId="0" applyFont="1" applyFill="1" applyBorder="1" applyAlignment="1">
      <alignment horizontal="left" vertical="center"/>
    </xf>
    <xf numFmtId="0" fontId="36" fillId="3" borderId="2" xfId="0" applyFont="1" applyFill="1" applyBorder="1" applyAlignment="1">
      <alignment horizontal="left" vertical="center" wrapText="1"/>
    </xf>
    <xf numFmtId="0" fontId="36" fillId="3" borderId="3" xfId="0" applyFont="1" applyFill="1" applyBorder="1" applyAlignment="1">
      <alignment horizontal="left" vertical="center" wrapText="1"/>
    </xf>
    <xf numFmtId="0" fontId="36" fillId="3" borderId="10" xfId="0" quotePrefix="1" applyFont="1" applyFill="1" applyBorder="1" applyAlignment="1">
      <alignment horizontal="left" vertical="center" indent="1"/>
    </xf>
    <xf numFmtId="0" fontId="36" fillId="3" borderId="11" xfId="0" quotePrefix="1" applyFont="1" applyFill="1" applyBorder="1" applyAlignment="1">
      <alignment horizontal="left" vertical="center" indent="1"/>
    </xf>
    <xf numFmtId="0" fontId="40" fillId="0" borderId="5" xfId="0" applyFont="1" applyFill="1" applyBorder="1" applyAlignment="1">
      <alignment horizontal="left" vertical="center" wrapText="1" indent="1"/>
    </xf>
    <xf numFmtId="0" fontId="36" fillId="4" borderId="1" xfId="0" applyFont="1" applyFill="1" applyBorder="1" applyAlignment="1">
      <alignment horizontal="left" vertical="center"/>
    </xf>
    <xf numFmtId="0" fontId="36" fillId="4" borderId="2" xfId="0" applyFont="1" applyFill="1" applyBorder="1" applyAlignment="1">
      <alignment horizontal="left" vertical="center"/>
    </xf>
    <xf numFmtId="0" fontId="36" fillId="4" borderId="3" xfId="0" applyFont="1" applyFill="1" applyBorder="1" applyAlignment="1">
      <alignment horizontal="left"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9" fontId="36" fillId="4" borderId="12" xfId="0" applyNumberFormat="1" applyFont="1" applyFill="1" applyBorder="1" applyAlignment="1">
      <alignment horizontal="center" vertical="center" wrapText="1"/>
    </xf>
    <xf numFmtId="3" fontId="36" fillId="4" borderId="1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39" fillId="4" borderId="1"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6" fillId="3" borderId="4" xfId="0" applyFont="1" applyFill="1" applyBorder="1" applyAlignment="1">
      <alignment horizontal="left" vertical="center"/>
    </xf>
    <xf numFmtId="0" fontId="36" fillId="3" borderId="9" xfId="0" applyFont="1" applyFill="1" applyBorder="1" applyAlignment="1">
      <alignment horizontal="left" vertical="center"/>
    </xf>
    <xf numFmtId="3" fontId="36" fillId="4" borderId="1" xfId="0" applyNumberFormat="1" applyFont="1" applyFill="1" applyBorder="1" applyAlignment="1">
      <alignment horizontal="center" vertical="center" wrapText="1"/>
    </xf>
    <xf numFmtId="3" fontId="36" fillId="4" borderId="2" xfId="0" applyNumberFormat="1" applyFont="1" applyFill="1" applyBorder="1" applyAlignment="1">
      <alignment horizontal="center" vertical="center" wrapText="1"/>
    </xf>
    <xf numFmtId="3" fontId="36" fillId="4" borderId="3" xfId="0" applyNumberFormat="1" applyFont="1" applyFill="1" applyBorder="1" applyAlignment="1">
      <alignment horizontal="center" vertical="center" wrapText="1"/>
    </xf>
    <xf numFmtId="0" fontId="36" fillId="3" borderId="10" xfId="0" applyFont="1" applyFill="1" applyBorder="1" applyAlignment="1">
      <alignment horizontal="left" vertical="center" wrapText="1"/>
    </xf>
    <xf numFmtId="0" fontId="36" fillId="3" borderId="11" xfId="0" applyFont="1" applyFill="1" applyBorder="1" applyAlignment="1">
      <alignment horizontal="left" vertical="center" wrapText="1"/>
    </xf>
    <xf numFmtId="3" fontId="41" fillId="8" borderId="4" xfId="0" applyNumberFormat="1" applyFont="1" applyFill="1" applyBorder="1" applyAlignment="1">
      <alignment horizontal="center" vertical="center"/>
    </xf>
    <xf numFmtId="3" fontId="41" fillId="8" borderId="5" xfId="0" applyNumberFormat="1" applyFont="1" applyFill="1" applyBorder="1" applyAlignment="1">
      <alignment horizontal="center" vertical="center"/>
    </xf>
    <xf numFmtId="3" fontId="41" fillId="8" borderId="6" xfId="0" applyNumberFormat="1" applyFont="1" applyFill="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0" fillId="0" borderId="0" xfId="0" applyFont="1" applyAlignment="1">
      <alignment horizontal="left" vertical="center" wrapText="1"/>
    </xf>
    <xf numFmtId="0" fontId="36" fillId="0" borderId="0" xfId="0" applyFont="1" applyAlignment="1">
      <alignment horizontal="left" vertical="center" wrapText="1"/>
    </xf>
    <xf numFmtId="0" fontId="43" fillId="4" borderId="1" xfId="0" applyFont="1" applyFill="1" applyBorder="1" applyAlignment="1">
      <alignment horizontal="left" vertical="center"/>
    </xf>
    <xf numFmtId="0" fontId="43" fillId="4" borderId="2" xfId="0" applyFont="1" applyFill="1" applyBorder="1" applyAlignment="1">
      <alignment horizontal="left" vertical="center"/>
    </xf>
    <xf numFmtId="0" fontId="43" fillId="4" borderId="3" xfId="0" applyFont="1" applyFill="1" applyBorder="1" applyAlignment="1">
      <alignment horizontal="left" vertical="center"/>
    </xf>
    <xf numFmtId="0" fontId="37" fillId="2" borderId="12" xfId="0" applyFont="1" applyFill="1" applyBorder="1" applyAlignment="1">
      <alignment horizontal="center" vertical="center"/>
    </xf>
    <xf numFmtId="0" fontId="36" fillId="0" borderId="1" xfId="0" applyFont="1" applyBorder="1" applyAlignment="1">
      <alignment horizontal="left"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4" borderId="6" xfId="0" applyFont="1" applyFill="1" applyBorder="1" applyAlignment="1">
      <alignment horizontal="left" vertical="center" wrapText="1" indent="1"/>
    </xf>
    <xf numFmtId="0" fontId="36" fillId="4" borderId="8" xfId="0" applyFont="1" applyFill="1" applyBorder="1" applyAlignment="1">
      <alignment horizontal="left" vertical="center" wrapText="1" indent="1"/>
    </xf>
    <xf numFmtId="0" fontId="36" fillId="4" borderId="11" xfId="0" applyFont="1" applyFill="1" applyBorder="1" applyAlignment="1">
      <alignment horizontal="left" vertical="center" wrapText="1" indent="1"/>
    </xf>
    <xf numFmtId="0" fontId="36" fillId="4" borderId="5" xfId="0" applyFont="1" applyFill="1" applyBorder="1" applyAlignment="1">
      <alignment horizontal="left" vertical="center" wrapText="1" indent="1"/>
    </xf>
    <xf numFmtId="0" fontId="36" fillId="4" borderId="0" xfId="0" applyFont="1" applyFill="1" applyBorder="1" applyAlignment="1">
      <alignment horizontal="left" vertical="center" wrapText="1" indent="1"/>
    </xf>
    <xf numFmtId="0" fontId="36" fillId="4" borderId="10" xfId="0" applyFont="1" applyFill="1" applyBorder="1" applyAlignment="1">
      <alignment horizontal="left" vertical="center" wrapText="1" indent="1"/>
    </xf>
    <xf numFmtId="0" fontId="36" fillId="0" borderId="0" xfId="0" applyFont="1" applyBorder="1" applyAlignment="1">
      <alignment horizontal="left" vertical="center" wrapText="1" indent="1"/>
    </xf>
    <xf numFmtId="0" fontId="36" fillId="0" borderId="8" xfId="0" applyFont="1" applyBorder="1" applyAlignment="1">
      <alignment horizontal="left" vertical="center" wrapText="1" indent="1"/>
    </xf>
    <xf numFmtId="0" fontId="36" fillId="0" borderId="10" xfId="0" applyFont="1" applyBorder="1" applyAlignment="1">
      <alignment horizontal="left" vertical="center" wrapText="1" indent="1"/>
    </xf>
    <xf numFmtId="0" fontId="36" fillId="0" borderId="11" xfId="0" applyFont="1" applyBorder="1" applyAlignment="1">
      <alignment horizontal="left" vertical="center" wrapText="1" indent="1"/>
    </xf>
    <xf numFmtId="0" fontId="36" fillId="0" borderId="5" xfId="0" applyFont="1" applyBorder="1" applyAlignment="1">
      <alignment horizontal="left" vertical="center" wrapText="1" indent="1"/>
    </xf>
    <xf numFmtId="0" fontId="36" fillId="0" borderId="6" xfId="0" applyFont="1" applyBorder="1" applyAlignment="1">
      <alignment horizontal="left" vertical="center" wrapText="1" indent="1"/>
    </xf>
    <xf numFmtId="9" fontId="41" fillId="8" borderId="4" xfId="0" applyNumberFormat="1" applyFont="1" applyFill="1" applyBorder="1" applyAlignment="1">
      <alignment horizontal="center" vertical="center"/>
    </xf>
    <xf numFmtId="9" fontId="41" fillId="8" borderId="5" xfId="0" applyNumberFormat="1" applyFont="1" applyFill="1" applyBorder="1" applyAlignment="1">
      <alignment horizontal="center" vertical="center"/>
    </xf>
    <xf numFmtId="9" fontId="41" fillId="8" borderId="6" xfId="0" applyNumberFormat="1" applyFont="1" applyFill="1" applyBorder="1" applyAlignment="1">
      <alignment horizontal="center" vertical="center"/>
    </xf>
    <xf numFmtId="0" fontId="36" fillId="3" borderId="5" xfId="0" applyFont="1" applyFill="1" applyBorder="1" applyAlignment="1">
      <alignment horizontal="left" vertical="center"/>
    </xf>
    <xf numFmtId="0" fontId="36" fillId="3" borderId="6" xfId="0" applyFont="1" applyFill="1" applyBorder="1" applyAlignment="1">
      <alignment horizontal="left" vertical="center"/>
    </xf>
    <xf numFmtId="3" fontId="41" fillId="8" borderId="1" xfId="0" applyNumberFormat="1" applyFont="1" applyFill="1" applyBorder="1" applyAlignment="1">
      <alignment horizontal="center" vertical="center" wrapText="1"/>
    </xf>
    <xf numFmtId="3" fontId="41" fillId="8" borderId="2" xfId="0" applyNumberFormat="1" applyFont="1" applyFill="1" applyBorder="1" applyAlignment="1">
      <alignment horizontal="center" vertical="center" wrapText="1"/>
    </xf>
    <xf numFmtId="3" fontId="41" fillId="8" borderId="3" xfId="0" applyNumberFormat="1" applyFont="1" applyFill="1" applyBorder="1" applyAlignment="1">
      <alignment horizontal="center" vertical="center" wrapText="1"/>
    </xf>
    <xf numFmtId="1" fontId="41" fillId="8" borderId="4" xfId="0" applyNumberFormat="1" applyFont="1" applyFill="1" applyBorder="1" applyAlignment="1">
      <alignment horizontal="center" vertical="center"/>
    </xf>
    <xf numFmtId="1" fontId="41" fillId="8" borderId="5" xfId="0" applyNumberFormat="1" applyFont="1" applyFill="1" applyBorder="1" applyAlignment="1">
      <alignment horizontal="center" vertical="center"/>
    </xf>
    <xf numFmtId="1" fontId="41" fillId="8" borderId="6" xfId="0" applyNumberFormat="1" applyFont="1" applyFill="1" applyBorder="1" applyAlignment="1">
      <alignment horizontal="center" vertical="center"/>
    </xf>
    <xf numFmtId="10" fontId="36" fillId="4" borderId="1" xfId="0" applyNumberFormat="1" applyFont="1" applyFill="1" applyBorder="1" applyAlignment="1">
      <alignment horizontal="center" vertical="center"/>
    </xf>
    <xf numFmtId="10" fontId="36" fillId="4" borderId="2" xfId="0" applyNumberFormat="1" applyFont="1" applyFill="1" applyBorder="1" applyAlignment="1">
      <alignment horizontal="center" vertical="center"/>
    </xf>
    <xf numFmtId="10" fontId="36" fillId="4" borderId="3" xfId="0" applyNumberFormat="1" applyFont="1" applyFill="1" applyBorder="1" applyAlignment="1">
      <alignment horizontal="center" vertical="center"/>
    </xf>
    <xf numFmtId="0" fontId="38" fillId="0" borderId="0" xfId="0" applyFont="1" applyAlignment="1">
      <alignment horizontal="left" vertical="center" wrapText="1"/>
    </xf>
    <xf numFmtId="0" fontId="36" fillId="3" borderId="10" xfId="0" applyFont="1" applyFill="1" applyBorder="1" applyAlignment="1">
      <alignment horizontal="left" vertical="center"/>
    </xf>
    <xf numFmtId="0" fontId="36" fillId="3" borderId="11" xfId="0" applyFont="1" applyFill="1" applyBorder="1" applyAlignment="1">
      <alignment horizontal="left" vertical="center"/>
    </xf>
    <xf numFmtId="1" fontId="40" fillId="4" borderId="1" xfId="0" applyNumberFormat="1" applyFont="1" applyFill="1" applyBorder="1" applyAlignment="1">
      <alignment horizontal="center" vertical="center" wrapText="1"/>
    </xf>
    <xf numFmtId="1" fontId="40" fillId="4" borderId="2" xfId="0" applyNumberFormat="1" applyFont="1" applyFill="1" applyBorder="1" applyAlignment="1">
      <alignment horizontal="center" vertical="center" wrapText="1"/>
    </xf>
    <xf numFmtId="1" fontId="40" fillId="4" borderId="3" xfId="0" applyNumberFormat="1" applyFont="1" applyFill="1" applyBorder="1" applyAlignment="1">
      <alignment horizontal="center" vertical="center" wrapText="1"/>
    </xf>
    <xf numFmtId="0" fontId="0" fillId="4" borderId="1" xfId="0" applyFont="1" applyFill="1" applyBorder="1" applyAlignment="1">
      <alignment horizontal="center" vertical="center"/>
    </xf>
    <xf numFmtId="14" fontId="0" fillId="3" borderId="4" xfId="0" applyNumberFormat="1" applyFont="1" applyFill="1" applyBorder="1" applyAlignment="1">
      <alignment horizontal="center" vertical="center"/>
    </xf>
    <xf numFmtId="14" fontId="0" fillId="3" borderId="9" xfId="0" applyNumberFormat="1" applyFont="1" applyFill="1" applyBorder="1" applyAlignment="1">
      <alignment horizontal="center" vertical="center"/>
    </xf>
    <xf numFmtId="0" fontId="0" fillId="3" borderId="5" xfId="0" applyFont="1" applyFill="1" applyBorder="1" applyAlignment="1">
      <alignment horizontal="left" vertical="center" wrapText="1"/>
    </xf>
    <xf numFmtId="0" fontId="0" fillId="3" borderId="2" xfId="0" applyFont="1" applyFill="1" applyBorder="1" applyAlignment="1">
      <alignment horizontal="left" vertical="center"/>
    </xf>
    <xf numFmtId="10" fontId="36" fillId="4" borderId="4" xfId="0" applyNumberFormat="1" applyFont="1" applyFill="1" applyBorder="1" applyAlignment="1">
      <alignment horizontal="center" vertical="center"/>
    </xf>
    <xf numFmtId="10" fontId="36" fillId="4" borderId="5" xfId="0" applyNumberFormat="1" applyFont="1" applyFill="1" applyBorder="1" applyAlignment="1">
      <alignment horizontal="center" vertical="center"/>
    </xf>
    <xf numFmtId="10" fontId="36" fillId="4" borderId="6" xfId="0" applyNumberFormat="1" applyFont="1" applyFill="1" applyBorder="1" applyAlignment="1">
      <alignment horizontal="center" vertical="center"/>
    </xf>
    <xf numFmtId="0" fontId="36" fillId="3" borderId="12" xfId="0" applyFont="1" applyFill="1" applyBorder="1" applyAlignment="1">
      <alignment horizontal="center" vertical="center" wrapText="1"/>
    </xf>
    <xf numFmtId="0" fontId="0" fillId="0" borderId="13" xfId="0" applyFont="1" applyFill="1" applyBorder="1" applyAlignment="1">
      <alignment horizontal="center"/>
    </xf>
    <xf numFmtId="0" fontId="0" fillId="0" borderId="22" xfId="0" applyFont="1" applyFill="1" applyBorder="1" applyAlignment="1">
      <alignment horizontal="center"/>
    </xf>
    <xf numFmtId="0" fontId="0" fillId="0" borderId="17" xfId="0" applyFont="1" applyFill="1" applyBorder="1" applyAlignment="1">
      <alignment horizontal="center"/>
    </xf>
    <xf numFmtId="0" fontId="0" fillId="0" borderId="0" xfId="0" applyFont="1" applyBorder="1" applyAlignment="1">
      <alignment horizontal="center"/>
    </xf>
    <xf numFmtId="0" fontId="0" fillId="0" borderId="10" xfId="0" applyFont="1" applyBorder="1" applyAlignment="1">
      <alignment horizontal="center"/>
    </xf>
    <xf numFmtId="0" fontId="0" fillId="0" borderId="0" xfId="0" applyFont="1" applyBorder="1" applyAlignment="1">
      <alignment horizontal="center" wrapText="1"/>
    </xf>
    <xf numFmtId="0" fontId="0" fillId="0" borderId="10" xfId="0" applyFont="1" applyBorder="1" applyAlignment="1">
      <alignment horizontal="center" wrapText="1"/>
    </xf>
    <xf numFmtId="0" fontId="14" fillId="5" borderId="28" xfId="0" applyFont="1" applyFill="1" applyBorder="1" applyAlignment="1">
      <alignment horizontal="center"/>
    </xf>
    <xf numFmtId="3" fontId="2" fillId="0" borderId="10" xfId="0" applyNumberFormat="1" applyFont="1" applyBorder="1" applyAlignment="1">
      <alignment horizontal="center"/>
    </xf>
    <xf numFmtId="0" fontId="14" fillId="9" borderId="14" xfId="0" applyFont="1" applyFill="1" applyBorder="1" applyAlignment="1">
      <alignment horizontal="center"/>
    </xf>
    <xf numFmtId="0" fontId="14" fillId="9" borderId="15" xfId="0" applyFont="1" applyFill="1" applyBorder="1" applyAlignment="1">
      <alignment horizontal="center"/>
    </xf>
    <xf numFmtId="3" fontId="26" fillId="0" borderId="10" xfId="0" applyNumberFormat="1" applyFont="1" applyBorder="1" applyAlignment="1">
      <alignment horizontal="center"/>
    </xf>
    <xf numFmtId="0" fontId="29" fillId="9" borderId="27" xfId="0" applyFont="1" applyFill="1" applyBorder="1" applyAlignment="1">
      <alignment horizontal="center"/>
    </xf>
    <xf numFmtId="0" fontId="29" fillId="9" borderId="28" xfId="0" applyFont="1" applyFill="1" applyBorder="1" applyAlignment="1">
      <alignment horizontal="center"/>
    </xf>
    <xf numFmtId="0" fontId="29" fillId="5" borderId="28" xfId="0" applyFont="1" applyFill="1" applyBorder="1" applyAlignment="1">
      <alignment horizontal="center"/>
    </xf>
    <xf numFmtId="0" fontId="22" fillId="0" borderId="0" xfId="0" applyFont="1" applyBorder="1" applyAlignment="1">
      <alignment horizontal="center" wrapText="1"/>
    </xf>
    <xf numFmtId="0" fontId="22" fillId="0" borderId="10" xfId="0" applyFont="1" applyBorder="1" applyAlignment="1">
      <alignment horizontal="center" wrapText="1"/>
    </xf>
  </cellXfs>
  <cellStyles count="1">
    <cellStyle name="Normal" xfId="0" builtinId="0"/>
  </cellStyles>
  <dxfs count="12">
    <dxf>
      <font>
        <color rgb="FF9C0006"/>
      </font>
      <fill>
        <patternFill>
          <fgColor rgb="FFFF9B9B"/>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9B9B"/>
          <bgColor rgb="FFFFC7CE"/>
        </patternFill>
      </fill>
    </dxf>
    <dxf>
      <font>
        <color rgb="FF9C0006"/>
      </font>
      <fill>
        <patternFill>
          <fgColor rgb="FFFF9B9B"/>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979715</xdr:colOff>
      <xdr:row>0</xdr:row>
      <xdr:rowOff>58288</xdr:rowOff>
    </xdr:from>
    <xdr:to>
      <xdr:col>7</xdr:col>
      <xdr:colOff>132262</xdr:colOff>
      <xdr:row>1</xdr:row>
      <xdr:rowOff>3171</xdr:rowOff>
    </xdr:to>
    <xdr:pic>
      <xdr:nvPicPr>
        <xdr:cNvPr id="6" name="Obraz 5">
          <a:extLst>
            <a:ext uri="{FF2B5EF4-FFF2-40B4-BE49-F238E27FC236}">
              <a16:creationId xmlns:a16="http://schemas.microsoft.com/office/drawing/2014/main" id="{0A4365A7-70C5-499A-9453-49072F37AC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7286" y="58288"/>
          <a:ext cx="5211536" cy="557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95</xdr:row>
      <xdr:rowOff>136229</xdr:rowOff>
    </xdr:from>
    <xdr:to>
      <xdr:col>1</xdr:col>
      <xdr:colOff>7179160</xdr:colOff>
      <xdr:row>99</xdr:row>
      <xdr:rowOff>164605</xdr:rowOff>
    </xdr:to>
    <xdr:pic>
      <xdr:nvPicPr>
        <xdr:cNvPr id="6" name="Obraz 5">
          <a:extLst>
            <a:ext uri="{FF2B5EF4-FFF2-40B4-BE49-F238E27FC236}">
              <a16:creationId xmlns:a16="http://schemas.microsoft.com/office/drawing/2014/main" id="{7C1F0F25-D4E5-46E5-A155-D395C71E60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6" y="18457847"/>
          <a:ext cx="7149353" cy="7673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44823</xdr:colOff>
      <xdr:row>128</xdr:row>
      <xdr:rowOff>89647</xdr:rowOff>
    </xdr:from>
    <xdr:to>
      <xdr:col>1</xdr:col>
      <xdr:colOff>7180841</xdr:colOff>
      <xdr:row>132</xdr:row>
      <xdr:rowOff>117390</xdr:rowOff>
    </xdr:to>
    <xdr:pic>
      <xdr:nvPicPr>
        <xdr:cNvPr id="5" name="Obraz 4">
          <a:extLst>
            <a:ext uri="{FF2B5EF4-FFF2-40B4-BE49-F238E27FC236}">
              <a16:creationId xmlns:a16="http://schemas.microsoft.com/office/drawing/2014/main" id="{69734431-F5CC-4904-8F58-1DBFCD3B92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882" y="25829559"/>
          <a:ext cx="7149353" cy="767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50"/>
  <sheetViews>
    <sheetView showGridLines="0" tabSelected="1" view="pageBreakPreview" zoomScale="70" zoomScaleNormal="100" zoomScaleSheetLayoutView="70" workbookViewId="0"/>
  </sheetViews>
  <sheetFormatPr defaultColWidth="9.140625" defaultRowHeight="15" x14ac:dyDescent="0.25"/>
  <cols>
    <col min="1" max="1" width="1.5703125" style="196" customWidth="1"/>
    <col min="2" max="2" width="6.5703125" style="196" customWidth="1"/>
    <col min="3" max="3" width="2.42578125" style="196" customWidth="1"/>
    <col min="4" max="4" width="59.5703125" style="196" customWidth="1"/>
    <col min="5" max="5" width="6.5703125" style="197" customWidth="1"/>
    <col min="6" max="6" width="2.42578125" style="197" customWidth="1"/>
    <col min="7" max="7" width="22.42578125" style="196" customWidth="1"/>
    <col min="8" max="8" width="31" style="196" customWidth="1"/>
    <col min="9" max="9" width="1.5703125" style="196" customWidth="1"/>
    <col min="10" max="16384" width="9.140625" style="196"/>
  </cols>
  <sheetData>
    <row r="1" spans="2:13" ht="50.1" customHeight="1" x14ac:dyDescent="0.25"/>
    <row r="2" spans="2:13" ht="20.100000000000001" customHeight="1" x14ac:dyDescent="0.25">
      <c r="B2" s="345" t="s">
        <v>199</v>
      </c>
      <c r="C2" s="345"/>
      <c r="D2" s="345"/>
      <c r="E2" s="345"/>
      <c r="F2" s="345"/>
      <c r="G2" s="345"/>
      <c r="H2" s="345"/>
    </row>
    <row r="3" spans="2:13" ht="5.0999999999999996" customHeight="1" x14ac:dyDescent="0.25"/>
    <row r="4" spans="2:13" ht="20.100000000000001" customHeight="1" x14ac:dyDescent="0.25">
      <c r="B4" s="341" t="s">
        <v>176</v>
      </c>
      <c r="C4" s="341"/>
      <c r="D4" s="341"/>
      <c r="E4" s="341"/>
      <c r="F4" s="341"/>
      <c r="G4" s="341"/>
      <c r="H4" s="341"/>
      <c r="L4" s="196">
        <f>IF(AND(C45&lt;&gt;"",F45=""),SUM(E79,E81,E83,E85)=E77,IF(AND(C45="",F45&lt;&gt;""),SUM(E81,E83,E85)=E77,0))</f>
        <v>0</v>
      </c>
      <c r="M4" s="196" t="s">
        <v>157</v>
      </c>
    </row>
    <row r="5" spans="2:13" ht="20.100000000000001" customHeight="1" x14ac:dyDescent="0.25">
      <c r="B5" s="341"/>
      <c r="C5" s="341"/>
      <c r="D5" s="341"/>
      <c r="E5" s="341"/>
      <c r="F5" s="341"/>
      <c r="G5" s="341"/>
      <c r="H5" s="341"/>
      <c r="L5" s="196" t="b">
        <f>SUM(H113:H117)=E81</f>
        <v>1</v>
      </c>
      <c r="M5" s="196" t="s">
        <v>160</v>
      </c>
    </row>
    <row r="6" spans="2:13" ht="20.100000000000001" customHeight="1" x14ac:dyDescent="0.25">
      <c r="B6" s="341"/>
      <c r="C6" s="341"/>
      <c r="D6" s="341"/>
      <c r="E6" s="341"/>
      <c r="F6" s="341"/>
      <c r="G6" s="341"/>
      <c r="H6" s="341"/>
      <c r="L6" s="196" t="b">
        <f>SUM(H120:H124)=E83</f>
        <v>1</v>
      </c>
      <c r="M6" s="196" t="s">
        <v>161</v>
      </c>
    </row>
    <row r="7" spans="2:13" ht="20.100000000000001" customHeight="1" x14ac:dyDescent="0.25">
      <c r="B7" s="341"/>
      <c r="C7" s="341"/>
      <c r="D7" s="341"/>
      <c r="E7" s="341"/>
      <c r="F7" s="341"/>
      <c r="G7" s="341"/>
      <c r="H7" s="341"/>
      <c r="L7" s="196" t="b">
        <f>SUM(E137:G146,E149:G158)=E79</f>
        <v>1</v>
      </c>
      <c r="M7" s="196" t="s">
        <v>159</v>
      </c>
    </row>
    <row r="8" spans="2:13" ht="20.100000000000001" customHeight="1" x14ac:dyDescent="0.25">
      <c r="B8" s="341"/>
      <c r="C8" s="341"/>
      <c r="D8" s="341"/>
      <c r="E8" s="341"/>
      <c r="F8" s="341"/>
      <c r="G8" s="341"/>
      <c r="H8" s="341"/>
      <c r="L8" s="196" t="b">
        <f>COUNTIF(E113:G117,"&gt;=0,8")&gt;=2</f>
        <v>0</v>
      </c>
      <c r="M8" s="196" t="s">
        <v>162</v>
      </c>
    </row>
    <row r="9" spans="2:13" ht="20.100000000000001" customHeight="1" x14ac:dyDescent="0.25">
      <c r="B9" s="341"/>
      <c r="C9" s="341"/>
      <c r="D9" s="341"/>
      <c r="E9" s="341"/>
      <c r="F9" s="341"/>
      <c r="G9" s="341"/>
      <c r="H9" s="341"/>
      <c r="L9" s="196">
        <f>IF(AND(C45&lt;&gt;"",F45=""),AND(SUM(H83,H81)&gt;=0.01,SUM(H83,H81)&lt;=0.2),IF(AND(C45="",F45&lt;&gt;""),AND(SUM(H83,H81)&gt;=0.03,SUM(H83,H81)&lt;=0.2),0))</f>
        <v>0</v>
      </c>
      <c r="M9" s="196" t="s">
        <v>198</v>
      </c>
    </row>
    <row r="10" spans="2:13" ht="20.100000000000001" customHeight="1" x14ac:dyDescent="0.25">
      <c r="B10" s="341"/>
      <c r="C10" s="341"/>
      <c r="D10" s="341"/>
      <c r="E10" s="341"/>
      <c r="F10" s="341"/>
      <c r="G10" s="341"/>
      <c r="H10" s="341"/>
    </row>
    <row r="11" spans="2:13" ht="20.100000000000001" customHeight="1" x14ac:dyDescent="0.25">
      <c r="B11" s="341"/>
      <c r="C11" s="341"/>
      <c r="D11" s="341"/>
      <c r="E11" s="341"/>
      <c r="F11" s="341"/>
      <c r="G11" s="341"/>
      <c r="H11" s="341"/>
    </row>
    <row r="12" spans="2:13" s="198" customFormat="1" ht="20.100000000000001" customHeight="1" x14ac:dyDescent="0.25">
      <c r="B12" s="341"/>
      <c r="C12" s="341"/>
      <c r="D12" s="341"/>
      <c r="E12" s="341"/>
      <c r="F12" s="341"/>
      <c r="G12" s="341"/>
      <c r="H12" s="341"/>
    </row>
    <row r="13" spans="2:13" s="198" customFormat="1" ht="48.75" customHeight="1" x14ac:dyDescent="0.25">
      <c r="B13" s="341"/>
      <c r="C13" s="341"/>
      <c r="D13" s="341"/>
      <c r="E13" s="341"/>
      <c r="F13" s="341"/>
      <c r="G13" s="341"/>
      <c r="H13" s="341"/>
    </row>
    <row r="14" spans="2:13" s="198" customFormat="1" ht="35.25" customHeight="1" x14ac:dyDescent="0.25">
      <c r="B14" s="375" t="s">
        <v>178</v>
      </c>
      <c r="C14" s="375"/>
      <c r="D14" s="375"/>
      <c r="E14" s="375"/>
      <c r="F14" s="375"/>
      <c r="G14" s="375"/>
      <c r="H14" s="375"/>
    </row>
    <row r="15" spans="2:13" ht="5.0999999999999996" customHeight="1" x14ac:dyDescent="0.25"/>
    <row r="16" spans="2:13" ht="20.100000000000001" customHeight="1" x14ac:dyDescent="0.25">
      <c r="B16" s="337" t="s">
        <v>51</v>
      </c>
      <c r="C16" s="338"/>
      <c r="D16" s="338"/>
      <c r="E16" s="338"/>
      <c r="F16" s="338"/>
      <c r="G16" s="338"/>
      <c r="H16" s="339"/>
    </row>
    <row r="17" spans="2:10" ht="5.0999999999999996" customHeight="1" x14ac:dyDescent="0.25"/>
    <row r="18" spans="2:10" s="200" customFormat="1" ht="20.100000000000001" customHeight="1" x14ac:dyDescent="0.25">
      <c r="B18" s="199" t="s">
        <v>0</v>
      </c>
      <c r="C18" s="307" t="s">
        <v>1</v>
      </c>
      <c r="D18" s="307"/>
      <c r="E18" s="307"/>
      <c r="F18" s="307"/>
      <c r="G18" s="307"/>
      <c r="H18" s="308"/>
    </row>
    <row r="19" spans="2:10" s="200" customFormat="1" ht="20.100000000000001" customHeight="1" x14ac:dyDescent="0.25">
      <c r="B19" s="346" t="s">
        <v>90</v>
      </c>
      <c r="C19" s="347"/>
      <c r="D19" s="347"/>
      <c r="E19" s="347"/>
      <c r="F19" s="347"/>
      <c r="G19" s="347"/>
      <c r="H19" s="348"/>
    </row>
    <row r="20" spans="2:10" s="200" customFormat="1" ht="20.100000000000001" customHeight="1" x14ac:dyDescent="0.25">
      <c r="B20" s="199" t="s">
        <v>2</v>
      </c>
      <c r="C20" s="307" t="s">
        <v>3</v>
      </c>
      <c r="D20" s="307"/>
      <c r="E20" s="307"/>
      <c r="F20" s="307"/>
      <c r="G20" s="307"/>
      <c r="H20" s="308"/>
      <c r="J20" s="200" t="str">
        <f>IF(SUM(COUNTBLANK(C22),COUNTBLANK(F22))=1,"ok","zaznacz jedno pole")</f>
        <v>zaznacz jedno pole</v>
      </c>
    </row>
    <row r="21" spans="2:10" s="200" customFormat="1" ht="10.35" customHeight="1" x14ac:dyDescent="0.25">
      <c r="B21" s="201"/>
      <c r="C21" s="202"/>
      <c r="D21" s="349" t="s">
        <v>177</v>
      </c>
      <c r="E21" s="203"/>
      <c r="F21" s="204"/>
      <c r="G21" s="352" t="s">
        <v>58</v>
      </c>
      <c r="H21" s="349"/>
    </row>
    <row r="22" spans="2:10" s="200" customFormat="1" ht="10.35" customHeight="1" x14ac:dyDescent="0.25">
      <c r="B22" s="205"/>
      <c r="C22" s="206"/>
      <c r="D22" s="350"/>
      <c r="E22" s="207"/>
      <c r="F22" s="208"/>
      <c r="G22" s="353"/>
      <c r="H22" s="350"/>
    </row>
    <row r="23" spans="2:10" s="200" customFormat="1" ht="10.35" customHeight="1" x14ac:dyDescent="0.25">
      <c r="B23" s="209"/>
      <c r="C23" s="210"/>
      <c r="D23" s="351"/>
      <c r="E23" s="211"/>
      <c r="F23" s="212"/>
      <c r="G23" s="354"/>
      <c r="H23" s="351"/>
    </row>
    <row r="24" spans="2:10" s="200" customFormat="1" ht="20.100000000000001" customHeight="1" x14ac:dyDescent="0.25">
      <c r="B24" s="199" t="s">
        <v>5</v>
      </c>
      <c r="C24" s="307" t="s">
        <v>4</v>
      </c>
      <c r="D24" s="307"/>
      <c r="E24" s="307"/>
      <c r="F24" s="307"/>
      <c r="G24" s="307"/>
      <c r="H24" s="308"/>
    </row>
    <row r="25" spans="2:10" s="200" customFormat="1" ht="20.100000000000001" customHeight="1" x14ac:dyDescent="0.25">
      <c r="B25" s="346"/>
      <c r="C25" s="347"/>
      <c r="D25" s="347"/>
      <c r="E25" s="347"/>
      <c r="F25" s="347"/>
      <c r="G25" s="347"/>
      <c r="H25" s="348"/>
    </row>
    <row r="26" spans="2:10" s="200" customFormat="1" ht="20.100000000000001" customHeight="1" x14ac:dyDescent="0.25">
      <c r="B26" s="199" t="s">
        <v>6</v>
      </c>
      <c r="C26" s="307" t="s">
        <v>179</v>
      </c>
      <c r="D26" s="307"/>
      <c r="E26" s="307"/>
      <c r="F26" s="307"/>
      <c r="G26" s="307"/>
      <c r="H26" s="308"/>
      <c r="J26" s="200" t="str">
        <f>IF(SUM(COUNTBLANK(C28),COUNTBLANK(C31), COUNTBLANK(C34))=2,"ok","zaznacz jedno pole")</f>
        <v>zaznacz jedno pole</v>
      </c>
    </row>
    <row r="27" spans="2:10" s="200" customFormat="1" ht="15" customHeight="1" x14ac:dyDescent="0.25">
      <c r="B27" s="213"/>
      <c r="C27" s="214"/>
      <c r="D27" s="359" t="s">
        <v>60</v>
      </c>
      <c r="E27" s="359"/>
      <c r="F27" s="359"/>
      <c r="G27" s="359"/>
      <c r="H27" s="360"/>
    </row>
    <row r="28" spans="2:10" s="200" customFormat="1" ht="9.75" customHeight="1" x14ac:dyDescent="0.25">
      <c r="B28" s="215"/>
      <c r="C28" s="206"/>
      <c r="D28" s="355"/>
      <c r="E28" s="355"/>
      <c r="F28" s="355"/>
      <c r="G28" s="355"/>
      <c r="H28" s="356"/>
    </row>
    <row r="29" spans="2:10" s="200" customFormat="1" ht="15" customHeight="1" x14ac:dyDescent="0.25">
      <c r="B29" s="215"/>
      <c r="C29" s="216"/>
      <c r="D29" s="355"/>
      <c r="E29" s="355"/>
      <c r="F29" s="355"/>
      <c r="G29" s="355"/>
      <c r="H29" s="356"/>
    </row>
    <row r="30" spans="2:10" s="200" customFormat="1" ht="15" customHeight="1" x14ac:dyDescent="0.25">
      <c r="B30" s="215"/>
      <c r="C30" s="216"/>
      <c r="D30" s="355" t="s">
        <v>59</v>
      </c>
      <c r="E30" s="355"/>
      <c r="F30" s="355"/>
      <c r="G30" s="355"/>
      <c r="H30" s="356"/>
    </row>
    <row r="31" spans="2:10" s="200" customFormat="1" ht="10.35" customHeight="1" x14ac:dyDescent="0.25">
      <c r="B31" s="215"/>
      <c r="C31" s="206"/>
      <c r="D31" s="355"/>
      <c r="E31" s="355"/>
      <c r="F31" s="355"/>
      <c r="G31" s="355"/>
      <c r="H31" s="356"/>
    </row>
    <row r="32" spans="2:10" s="200" customFormat="1" ht="15" customHeight="1" x14ac:dyDescent="0.25">
      <c r="B32" s="215"/>
      <c r="C32" s="216"/>
      <c r="D32" s="355"/>
      <c r="E32" s="355"/>
      <c r="F32" s="355"/>
      <c r="G32" s="355"/>
      <c r="H32" s="356"/>
    </row>
    <row r="33" spans="2:13" s="200" customFormat="1" ht="15" customHeight="1" x14ac:dyDescent="0.25">
      <c r="B33" s="215"/>
      <c r="C33" s="216"/>
      <c r="D33" s="355" t="s">
        <v>57</v>
      </c>
      <c r="E33" s="355"/>
      <c r="F33" s="355"/>
      <c r="G33" s="355"/>
      <c r="H33" s="356"/>
    </row>
    <row r="34" spans="2:13" s="200" customFormat="1" ht="10.35" customHeight="1" x14ac:dyDescent="0.25">
      <c r="B34" s="205"/>
      <c r="C34" s="206"/>
      <c r="D34" s="355"/>
      <c r="E34" s="355"/>
      <c r="F34" s="355"/>
      <c r="G34" s="355"/>
      <c r="H34" s="356"/>
    </row>
    <row r="35" spans="2:13" s="200" customFormat="1" ht="25.35" customHeight="1" x14ac:dyDescent="0.25">
      <c r="B35" s="209"/>
      <c r="C35" s="210"/>
      <c r="D35" s="357"/>
      <c r="E35" s="357"/>
      <c r="F35" s="357"/>
      <c r="G35" s="357"/>
      <c r="H35" s="358"/>
    </row>
    <row r="36" spans="2:13" s="200" customFormat="1" ht="36.6" customHeight="1" x14ac:dyDescent="0.25">
      <c r="B36" s="199" t="s">
        <v>7</v>
      </c>
      <c r="C36" s="307" t="s">
        <v>180</v>
      </c>
      <c r="D36" s="307"/>
      <c r="E36" s="307"/>
      <c r="F36" s="307"/>
      <c r="G36" s="307"/>
      <c r="H36" s="308"/>
    </row>
    <row r="37" spans="2:13" s="200" customFormat="1" ht="20.100000000000001" customHeight="1" x14ac:dyDescent="0.25">
      <c r="B37" s="346"/>
      <c r="C37" s="347"/>
      <c r="D37" s="347"/>
      <c r="E37" s="347"/>
      <c r="F37" s="347"/>
      <c r="G37" s="347"/>
      <c r="H37" s="348"/>
    </row>
    <row r="38" spans="2:13" s="200" customFormat="1" ht="20.100000000000001" customHeight="1" x14ac:dyDescent="0.25">
      <c r="B38" s="199" t="s">
        <v>8</v>
      </c>
      <c r="C38" s="307" t="s">
        <v>154</v>
      </c>
      <c r="D38" s="307"/>
      <c r="E38" s="307"/>
      <c r="F38" s="307"/>
      <c r="G38" s="307"/>
      <c r="H38" s="308"/>
      <c r="J38" s="200" t="str">
        <f>IF(SUM(COUNTBLANK(C40),COUNTBLANK(F40))=1,"ok","zaznacz jedno pole")</f>
        <v>zaznacz jedno pole</v>
      </c>
    </row>
    <row r="39" spans="2:13" s="200" customFormat="1" ht="10.35" customHeight="1" x14ac:dyDescent="0.25">
      <c r="B39" s="201"/>
      <c r="C39" s="202"/>
      <c r="D39" s="349" t="s">
        <v>155</v>
      </c>
      <c r="E39" s="203"/>
      <c r="F39" s="204"/>
      <c r="G39" s="352" t="s">
        <v>156</v>
      </c>
      <c r="H39" s="349"/>
    </row>
    <row r="40" spans="2:13" s="200" customFormat="1" ht="10.35" customHeight="1" x14ac:dyDescent="0.25">
      <c r="B40" s="205"/>
      <c r="C40" s="206"/>
      <c r="D40" s="350"/>
      <c r="E40" s="207"/>
      <c r="F40" s="208"/>
      <c r="G40" s="353"/>
      <c r="H40" s="350"/>
    </row>
    <row r="41" spans="2:13" s="200" customFormat="1" ht="10.35" customHeight="1" x14ac:dyDescent="0.25">
      <c r="B41" s="209"/>
      <c r="C41" s="210"/>
      <c r="D41" s="351"/>
      <c r="E41" s="211"/>
      <c r="F41" s="212"/>
      <c r="G41" s="354"/>
      <c r="H41" s="351"/>
      <c r="M41" s="217"/>
    </row>
    <row r="42" spans="2:13" s="200" customFormat="1" ht="43.5" customHeight="1" x14ac:dyDescent="0.25">
      <c r="B42" s="199" t="s">
        <v>182</v>
      </c>
      <c r="C42" s="307" t="s">
        <v>183</v>
      </c>
      <c r="D42" s="308"/>
      <c r="E42" s="312"/>
      <c r="F42" s="313"/>
      <c r="G42" s="313"/>
      <c r="H42" s="314"/>
    </row>
    <row r="43" spans="2:13" s="200" customFormat="1" ht="40.35" customHeight="1" x14ac:dyDescent="0.25">
      <c r="B43" s="218" t="s">
        <v>20</v>
      </c>
      <c r="C43" s="287" t="s">
        <v>184</v>
      </c>
      <c r="D43" s="287"/>
      <c r="E43" s="287"/>
      <c r="F43" s="287"/>
      <c r="G43" s="287"/>
      <c r="H43" s="288"/>
      <c r="J43" s="200" t="str">
        <f>IF(SUM(COUNTBLANK(C45),COUNTBLANK(F45))=1,"ok","zaznacz jedno pole")</f>
        <v>zaznacz jedno pole</v>
      </c>
    </row>
    <row r="44" spans="2:13" s="200" customFormat="1" ht="15" customHeight="1" x14ac:dyDescent="0.25">
      <c r="B44" s="201"/>
      <c r="C44" s="204"/>
      <c r="D44" s="289" t="s">
        <v>200</v>
      </c>
      <c r="E44" s="201"/>
      <c r="F44" s="204"/>
      <c r="G44" s="289" t="s">
        <v>222</v>
      </c>
      <c r="H44" s="292"/>
    </row>
    <row r="45" spans="2:13" s="200" customFormat="1" ht="10.5" customHeight="1" x14ac:dyDescent="0.25">
      <c r="B45" s="207"/>
      <c r="C45" s="219"/>
      <c r="D45" s="290"/>
      <c r="E45" s="207"/>
      <c r="F45" s="255"/>
      <c r="G45" s="290"/>
      <c r="H45" s="293"/>
    </row>
    <row r="46" spans="2:13" s="200" customFormat="1" ht="61.5" customHeight="1" x14ac:dyDescent="0.25">
      <c r="B46" s="211"/>
      <c r="C46" s="220"/>
      <c r="D46" s="291"/>
      <c r="E46" s="211"/>
      <c r="F46" s="220"/>
      <c r="G46" s="291"/>
      <c r="H46" s="294"/>
    </row>
    <row r="47" spans="2:13" s="200" customFormat="1" ht="20.100000000000001" customHeight="1" x14ac:dyDescent="0.25">
      <c r="B47" s="199" t="s">
        <v>185</v>
      </c>
      <c r="C47" s="307" t="s">
        <v>197</v>
      </c>
      <c r="D47" s="307"/>
      <c r="E47" s="307"/>
      <c r="F47" s="307"/>
      <c r="G47" s="307"/>
      <c r="H47" s="308"/>
      <c r="J47" s="200" t="str">
        <f>IF(SUM(COUNTBLANK(C49),COUNTBLANK(F49))=1,"ok","zaznacz jedno pole")</f>
        <v>zaznacz jedno pole</v>
      </c>
    </row>
    <row r="48" spans="2:13" s="225" customFormat="1" ht="58.35" customHeight="1" x14ac:dyDescent="0.25">
      <c r="B48" s="221"/>
      <c r="C48" s="222"/>
      <c r="D48" s="292" t="s">
        <v>61</v>
      </c>
      <c r="E48" s="223"/>
      <c r="F48" s="224"/>
      <c r="G48" s="311" t="s">
        <v>196</v>
      </c>
      <c r="H48" s="292"/>
    </row>
    <row r="49" spans="2:8" s="217" customFormat="1" ht="10.35" customHeight="1" x14ac:dyDescent="0.25">
      <c r="B49" s="226"/>
      <c r="C49" s="227"/>
      <c r="D49" s="293"/>
      <c r="E49" s="226"/>
      <c r="F49" s="227"/>
      <c r="G49" s="290"/>
      <c r="H49" s="293"/>
    </row>
    <row r="50" spans="2:8" s="225" customFormat="1" ht="58.35" customHeight="1" x14ac:dyDescent="0.25">
      <c r="B50" s="228"/>
      <c r="C50" s="229"/>
      <c r="D50" s="294"/>
      <c r="E50" s="228"/>
      <c r="F50" s="229"/>
      <c r="G50" s="291"/>
      <c r="H50" s="294"/>
    </row>
    <row r="51" spans="2:8" s="200" customFormat="1" ht="20.100000000000001" customHeight="1" x14ac:dyDescent="0.25">
      <c r="B51" s="230" t="s">
        <v>22</v>
      </c>
      <c r="C51" s="307" t="s">
        <v>34</v>
      </c>
      <c r="D51" s="307"/>
      <c r="E51" s="307"/>
      <c r="F51" s="307"/>
      <c r="G51" s="307"/>
      <c r="H51" s="308"/>
    </row>
    <row r="52" spans="2:8" s="200" customFormat="1" ht="20.100000000000001" customHeight="1" x14ac:dyDescent="0.25">
      <c r="B52" s="199"/>
      <c r="C52" s="305" t="s">
        <v>21</v>
      </c>
      <c r="D52" s="306"/>
      <c r="E52" s="298"/>
      <c r="F52" s="299"/>
      <c r="G52" s="299"/>
      <c r="H52" s="300"/>
    </row>
    <row r="53" spans="2:8" s="200" customFormat="1" ht="15" customHeight="1" x14ac:dyDescent="0.25">
      <c r="B53" s="218"/>
      <c r="C53" s="303" t="s">
        <v>181</v>
      </c>
      <c r="D53" s="304"/>
      <c r="E53" s="295"/>
      <c r="F53" s="296"/>
      <c r="G53" s="296"/>
      <c r="H53" s="297"/>
    </row>
    <row r="54" spans="2:8" s="200" customFormat="1" ht="15" customHeight="1" x14ac:dyDescent="0.25">
      <c r="B54" s="231"/>
      <c r="C54" s="301" t="s">
        <v>11</v>
      </c>
      <c r="D54" s="302"/>
      <c r="E54" s="281"/>
      <c r="F54" s="282"/>
      <c r="G54" s="282"/>
      <c r="H54" s="283"/>
    </row>
    <row r="55" spans="2:8" s="200" customFormat="1" ht="15" customHeight="1" x14ac:dyDescent="0.25">
      <c r="B55" s="231"/>
      <c r="C55" s="301" t="s">
        <v>12</v>
      </c>
      <c r="D55" s="302"/>
      <c r="E55" s="281"/>
      <c r="F55" s="282"/>
      <c r="G55" s="282"/>
      <c r="H55" s="283"/>
    </row>
    <row r="56" spans="2:8" s="200" customFormat="1" ht="15" customHeight="1" x14ac:dyDescent="0.25">
      <c r="B56" s="231"/>
      <c r="C56" s="301" t="s">
        <v>13</v>
      </c>
      <c r="D56" s="302"/>
      <c r="E56" s="281"/>
      <c r="F56" s="282"/>
      <c r="G56" s="282"/>
      <c r="H56" s="283"/>
    </row>
    <row r="57" spans="2:8" s="200" customFormat="1" ht="15" customHeight="1" x14ac:dyDescent="0.25">
      <c r="B57" s="231"/>
      <c r="C57" s="301" t="s">
        <v>14</v>
      </c>
      <c r="D57" s="302"/>
      <c r="E57" s="281"/>
      <c r="F57" s="282"/>
      <c r="G57" s="282"/>
      <c r="H57" s="283"/>
    </row>
    <row r="58" spans="2:8" s="200" customFormat="1" ht="15" customHeight="1" x14ac:dyDescent="0.25">
      <c r="B58" s="231"/>
      <c r="C58" s="301" t="s">
        <v>15</v>
      </c>
      <c r="D58" s="302"/>
      <c r="E58" s="281"/>
      <c r="F58" s="282"/>
      <c r="G58" s="282"/>
      <c r="H58" s="283"/>
    </row>
    <row r="59" spans="2:8" s="200" customFormat="1" ht="15" customHeight="1" x14ac:dyDescent="0.25">
      <c r="B59" s="231"/>
      <c r="C59" s="301" t="s">
        <v>16</v>
      </c>
      <c r="D59" s="302"/>
      <c r="E59" s="281"/>
      <c r="F59" s="282"/>
      <c r="G59" s="282"/>
      <c r="H59" s="283"/>
    </row>
    <row r="60" spans="2:8" s="200" customFormat="1" ht="15" customHeight="1" x14ac:dyDescent="0.25">
      <c r="B60" s="231"/>
      <c r="C60" s="301" t="s">
        <v>17</v>
      </c>
      <c r="D60" s="302"/>
      <c r="E60" s="281"/>
      <c r="F60" s="282"/>
      <c r="G60" s="282"/>
      <c r="H60" s="283"/>
    </row>
    <row r="61" spans="2:8" s="200" customFormat="1" ht="15" customHeight="1" x14ac:dyDescent="0.25">
      <c r="B61" s="231"/>
      <c r="C61" s="301" t="s">
        <v>18</v>
      </c>
      <c r="D61" s="302"/>
      <c r="E61" s="281"/>
      <c r="F61" s="282"/>
      <c r="G61" s="282"/>
      <c r="H61" s="283"/>
    </row>
    <row r="62" spans="2:8" s="200" customFormat="1" ht="15" customHeight="1" x14ac:dyDescent="0.25">
      <c r="B62" s="230"/>
      <c r="C62" s="309" t="s">
        <v>19</v>
      </c>
      <c r="D62" s="310"/>
      <c r="E62" s="284"/>
      <c r="F62" s="285"/>
      <c r="G62" s="285"/>
      <c r="H62" s="286"/>
    </row>
    <row r="63" spans="2:8" s="200" customFormat="1" ht="20.100000000000001" customHeight="1" x14ac:dyDescent="0.25">
      <c r="B63" s="199"/>
      <c r="C63" s="305" t="s">
        <v>140</v>
      </c>
      <c r="D63" s="306"/>
      <c r="E63" s="298"/>
      <c r="F63" s="299"/>
      <c r="G63" s="299"/>
      <c r="H63" s="300"/>
    </row>
    <row r="64" spans="2:8" s="200" customFormat="1" ht="20.100000000000001" customHeight="1" x14ac:dyDescent="0.25">
      <c r="B64" s="199" t="s">
        <v>29</v>
      </c>
      <c r="C64" s="307" t="s">
        <v>37</v>
      </c>
      <c r="D64" s="307"/>
      <c r="E64" s="307"/>
      <c r="F64" s="307"/>
      <c r="G64" s="307"/>
      <c r="H64" s="308"/>
    </row>
    <row r="65" spans="2:11" s="200" customFormat="1" ht="20.100000000000001" customHeight="1" x14ac:dyDescent="0.25">
      <c r="B65" s="199"/>
      <c r="C65" s="305" t="s">
        <v>9</v>
      </c>
      <c r="D65" s="306"/>
      <c r="E65" s="298"/>
      <c r="F65" s="299"/>
      <c r="G65" s="299"/>
      <c r="H65" s="300"/>
    </row>
    <row r="66" spans="2:11" s="200" customFormat="1" ht="15" customHeight="1" x14ac:dyDescent="0.25">
      <c r="B66" s="218"/>
      <c r="C66" s="364" t="s">
        <v>10</v>
      </c>
      <c r="D66" s="365"/>
      <c r="E66" s="295"/>
      <c r="F66" s="296"/>
      <c r="G66" s="296"/>
      <c r="H66" s="297"/>
    </row>
    <row r="67" spans="2:11" s="200" customFormat="1" ht="15" customHeight="1" x14ac:dyDescent="0.25">
      <c r="B67" s="231"/>
      <c r="C67" s="301" t="s">
        <v>11</v>
      </c>
      <c r="D67" s="302"/>
      <c r="E67" s="281"/>
      <c r="F67" s="282"/>
      <c r="G67" s="282"/>
      <c r="H67" s="283"/>
    </row>
    <row r="68" spans="2:11" s="200" customFormat="1" ht="15" customHeight="1" x14ac:dyDescent="0.25">
      <c r="B68" s="231"/>
      <c r="C68" s="301" t="s">
        <v>12</v>
      </c>
      <c r="D68" s="302"/>
      <c r="E68" s="281"/>
      <c r="F68" s="282"/>
      <c r="G68" s="282"/>
      <c r="H68" s="283"/>
    </row>
    <row r="69" spans="2:11" s="200" customFormat="1" ht="15" customHeight="1" x14ac:dyDescent="0.25">
      <c r="B69" s="231"/>
      <c r="C69" s="301" t="s">
        <v>13</v>
      </c>
      <c r="D69" s="302"/>
      <c r="E69" s="281"/>
      <c r="F69" s="282"/>
      <c r="G69" s="282"/>
      <c r="H69" s="283"/>
    </row>
    <row r="70" spans="2:11" s="200" customFormat="1" ht="15" customHeight="1" x14ac:dyDescent="0.25">
      <c r="B70" s="231"/>
      <c r="C70" s="301" t="s">
        <v>14</v>
      </c>
      <c r="D70" s="302"/>
      <c r="E70" s="281"/>
      <c r="F70" s="282"/>
      <c r="G70" s="282"/>
      <c r="H70" s="283"/>
    </row>
    <row r="71" spans="2:11" s="200" customFormat="1" ht="15" customHeight="1" x14ac:dyDescent="0.25">
      <c r="B71" s="231"/>
      <c r="C71" s="301" t="s">
        <v>15</v>
      </c>
      <c r="D71" s="302"/>
      <c r="E71" s="281"/>
      <c r="F71" s="282"/>
      <c r="G71" s="282"/>
      <c r="H71" s="283"/>
    </row>
    <row r="72" spans="2:11" s="200" customFormat="1" ht="15" customHeight="1" x14ac:dyDescent="0.25">
      <c r="B72" s="231"/>
      <c r="C72" s="301" t="s">
        <v>16</v>
      </c>
      <c r="D72" s="302"/>
      <c r="E72" s="281"/>
      <c r="F72" s="282"/>
      <c r="G72" s="282"/>
      <c r="H72" s="283"/>
    </row>
    <row r="73" spans="2:11" s="200" customFormat="1" ht="15" customHeight="1" x14ac:dyDescent="0.25">
      <c r="B73" s="231"/>
      <c r="C73" s="301" t="s">
        <v>17</v>
      </c>
      <c r="D73" s="302"/>
      <c r="E73" s="281"/>
      <c r="F73" s="282"/>
      <c r="G73" s="282"/>
      <c r="H73" s="283"/>
    </row>
    <row r="74" spans="2:11" s="200" customFormat="1" ht="15" customHeight="1" x14ac:dyDescent="0.25">
      <c r="B74" s="231"/>
      <c r="C74" s="301" t="s">
        <v>18</v>
      </c>
      <c r="D74" s="302"/>
      <c r="E74" s="281"/>
      <c r="F74" s="282"/>
      <c r="G74" s="282"/>
      <c r="H74" s="283"/>
      <c r="K74" s="232"/>
    </row>
    <row r="75" spans="2:11" s="200" customFormat="1" ht="15" customHeight="1" x14ac:dyDescent="0.25">
      <c r="B75" s="230"/>
      <c r="C75" s="309" t="s">
        <v>19</v>
      </c>
      <c r="D75" s="310"/>
      <c r="E75" s="284"/>
      <c r="F75" s="285"/>
      <c r="G75" s="285"/>
      <c r="H75" s="286"/>
    </row>
    <row r="76" spans="2:11" s="217" customFormat="1" ht="20.100000000000001" customHeight="1" x14ac:dyDescent="0.25">
      <c r="B76" s="199" t="s">
        <v>62</v>
      </c>
      <c r="C76" s="307" t="s">
        <v>23</v>
      </c>
      <c r="D76" s="307"/>
      <c r="E76" s="307"/>
      <c r="F76" s="307"/>
      <c r="G76" s="307"/>
      <c r="H76" s="308"/>
    </row>
    <row r="77" spans="2:11" s="200" customFormat="1" ht="20.100000000000001" customHeight="1" x14ac:dyDescent="0.25">
      <c r="B77" s="199" t="s">
        <v>186</v>
      </c>
      <c r="C77" s="305" t="s">
        <v>144</v>
      </c>
      <c r="D77" s="306"/>
      <c r="E77" s="334">
        <f>E79+E81+E83+E85</f>
        <v>0</v>
      </c>
      <c r="F77" s="335"/>
      <c r="G77" s="335"/>
      <c r="H77" s="336"/>
    </row>
    <row r="78" spans="2:11" s="200" customFormat="1" ht="20.100000000000001" customHeight="1" x14ac:dyDescent="0.25">
      <c r="B78" s="327" t="s">
        <v>187</v>
      </c>
      <c r="C78" s="287" t="s">
        <v>194</v>
      </c>
      <c r="D78" s="288"/>
      <c r="E78" s="321" t="s">
        <v>143</v>
      </c>
      <c r="F78" s="322"/>
      <c r="G78" s="323"/>
      <c r="H78" s="233" t="s">
        <v>24</v>
      </c>
    </row>
    <row r="79" spans="2:11" s="200" customFormat="1" ht="20.100000000000001" customHeight="1" x14ac:dyDescent="0.25">
      <c r="B79" s="328"/>
      <c r="C79" s="332"/>
      <c r="D79" s="333"/>
      <c r="E79" s="329"/>
      <c r="F79" s="330"/>
      <c r="G79" s="331"/>
      <c r="H79" s="234" t="e">
        <f>E79/E77</f>
        <v>#DIV/0!</v>
      </c>
      <c r="J79" s="200" t="str">
        <f>IF(AND(C45&lt;&gt;"",F45=""),IF(SUM(H79,H81,H83,H85)=1,"ok (wybrano Model 1)","suma deklarowanych wkładów różna od 100%"),IF(AND(C45="",F45&lt;&gt;""),IF(SUM(H81,H83,H85)=1,"ok (wybrano Model 2)","suma deklarowanych wkładów różna od 100% (wybrano Model 2)"),"Należy dokonać wyboru modelu!"))</f>
        <v>Należy dokonać wyboru modelu!</v>
      </c>
    </row>
    <row r="80" spans="2:11" s="200" customFormat="1" ht="20.100000000000001" customHeight="1" x14ac:dyDescent="0.25">
      <c r="B80" s="327" t="s">
        <v>188</v>
      </c>
      <c r="C80" s="287" t="s">
        <v>25</v>
      </c>
      <c r="D80" s="288"/>
      <c r="E80" s="321" t="s">
        <v>143</v>
      </c>
      <c r="F80" s="322"/>
      <c r="G80" s="323"/>
      <c r="H80" s="233" t="s">
        <v>24</v>
      </c>
    </row>
    <row r="81" spans="2:10" s="200" customFormat="1" ht="20.100000000000001" customHeight="1" x14ac:dyDescent="0.25">
      <c r="B81" s="328"/>
      <c r="C81" s="332"/>
      <c r="D81" s="333"/>
      <c r="E81" s="329"/>
      <c r="F81" s="330"/>
      <c r="G81" s="331"/>
      <c r="H81" s="234" t="e">
        <f>E81/E77</f>
        <v>#DIV/0!</v>
      </c>
      <c r="J81" s="200" t="e">
        <f>IF(SUM(H79,H81,H83,H85)=1,"ok","suma deklarowanych wkładów różna od 100%")</f>
        <v>#DIV/0!</v>
      </c>
    </row>
    <row r="82" spans="2:10" s="200" customFormat="1" ht="20.100000000000001" customHeight="1" x14ac:dyDescent="0.25">
      <c r="B82" s="327" t="s">
        <v>189</v>
      </c>
      <c r="C82" s="287" t="s">
        <v>88</v>
      </c>
      <c r="D82" s="288"/>
      <c r="E82" s="321" t="s">
        <v>143</v>
      </c>
      <c r="F82" s="322"/>
      <c r="G82" s="323"/>
      <c r="H82" s="233" t="s">
        <v>24</v>
      </c>
    </row>
    <row r="83" spans="2:10" s="200" customFormat="1" ht="20.100000000000001" customHeight="1" x14ac:dyDescent="0.25">
      <c r="B83" s="328"/>
      <c r="C83" s="332"/>
      <c r="D83" s="333"/>
      <c r="E83" s="329"/>
      <c r="F83" s="330"/>
      <c r="G83" s="331"/>
      <c r="H83" s="234" t="e">
        <f>E83/E77</f>
        <v>#DIV/0!</v>
      </c>
      <c r="J83" s="200" t="e">
        <f>IF(SUM(H79,H81,H83,H85)=1,"ok","suma deklarowanych wkładów różna od 100%")</f>
        <v>#DIV/0!</v>
      </c>
    </row>
    <row r="84" spans="2:10" s="200" customFormat="1" ht="20.100000000000001" customHeight="1" x14ac:dyDescent="0.25">
      <c r="B84" s="327" t="s">
        <v>190</v>
      </c>
      <c r="C84" s="287" t="s">
        <v>26</v>
      </c>
      <c r="D84" s="288"/>
      <c r="E84" s="321" t="s">
        <v>143</v>
      </c>
      <c r="F84" s="322"/>
      <c r="G84" s="323"/>
      <c r="H84" s="233" t="s">
        <v>24</v>
      </c>
    </row>
    <row r="85" spans="2:10" s="200" customFormat="1" ht="20.100000000000001" customHeight="1" x14ac:dyDescent="0.25">
      <c r="B85" s="328"/>
      <c r="C85" s="332"/>
      <c r="D85" s="333"/>
      <c r="E85" s="329"/>
      <c r="F85" s="330"/>
      <c r="G85" s="331"/>
      <c r="H85" s="234" t="e">
        <f>E85/E77</f>
        <v>#DIV/0!</v>
      </c>
      <c r="J85" s="200" t="e">
        <f>IF(SUM(H79,H81,H83,H85)=1,"ok","suma deklarowanych wkładów różna od 100%")</f>
        <v>#DIV/0!</v>
      </c>
    </row>
    <row r="86" spans="2:10" s="200" customFormat="1" ht="20.100000000000001" customHeight="1" x14ac:dyDescent="0.25">
      <c r="B86" s="327" t="s">
        <v>191</v>
      </c>
      <c r="C86" s="287" t="s">
        <v>27</v>
      </c>
      <c r="D86" s="288"/>
      <c r="E86" s="321" t="s">
        <v>143</v>
      </c>
      <c r="F86" s="322"/>
      <c r="G86" s="322"/>
      <c r="H86" s="323"/>
    </row>
    <row r="87" spans="2:10" s="200" customFormat="1" ht="20.100000000000001" customHeight="1" x14ac:dyDescent="0.25">
      <c r="B87" s="328"/>
      <c r="C87" s="332"/>
      <c r="D87" s="333"/>
      <c r="E87" s="366" t="str">
        <f>IF(C45&lt;&gt;"",SUM('Harmonogram Model 1'!C37:H37),IF(F45&lt;&gt;"",SUM('Harmonogram Model 2'!C58:H58),"błąd"))</f>
        <v>błąd</v>
      </c>
      <c r="F87" s="367"/>
      <c r="G87" s="367"/>
      <c r="H87" s="368"/>
    </row>
    <row r="88" spans="2:10" s="200" customFormat="1" ht="20.100000000000001" customHeight="1" x14ac:dyDescent="0.25">
      <c r="B88" s="327" t="s">
        <v>192</v>
      </c>
      <c r="C88" s="287" t="s">
        <v>141</v>
      </c>
      <c r="D88" s="288"/>
      <c r="E88" s="321" t="s">
        <v>143</v>
      </c>
      <c r="F88" s="322"/>
      <c r="G88" s="323"/>
      <c r="H88" s="235" t="s">
        <v>24</v>
      </c>
    </row>
    <row r="89" spans="2:10" s="200" customFormat="1" ht="20.100000000000001" customHeight="1" x14ac:dyDescent="0.25">
      <c r="B89" s="328"/>
      <c r="C89" s="332"/>
      <c r="D89" s="333"/>
      <c r="E89" s="366" t="str">
        <f>IF(C45&lt;&gt;"",SUM('Harmonogram Model 1'!C37:P37),IF(F45&lt;&gt;"",SUM('Harmonogram Model 2'!C58:P58),"błąd"))</f>
        <v>błąd</v>
      </c>
      <c r="F89" s="367"/>
      <c r="G89" s="368"/>
      <c r="H89" s="234" t="e">
        <f>E89/E77</f>
        <v>#VALUE!</v>
      </c>
    </row>
    <row r="90" spans="2:10" s="200" customFormat="1" ht="24" customHeight="1" x14ac:dyDescent="0.25">
      <c r="B90" s="382" t="s">
        <v>242</v>
      </c>
      <c r="C90" s="384" t="s">
        <v>243</v>
      </c>
      <c r="D90" s="288"/>
      <c r="E90" s="321" t="s">
        <v>143</v>
      </c>
      <c r="F90" s="322"/>
      <c r="G90" s="323"/>
      <c r="H90" s="258" t="s">
        <v>244</v>
      </c>
    </row>
    <row r="91" spans="2:10" s="200" customFormat="1" ht="20.100000000000001" customHeight="1" x14ac:dyDescent="0.25">
      <c r="B91" s="383"/>
      <c r="C91" s="332"/>
      <c r="D91" s="333"/>
      <c r="E91" s="366" t="str">
        <f>IF(C45&lt;&gt;"","n/d",IF(F45&lt;&gt;"",'Harmonogram Model 2'!$Q$70,"błąd"))</f>
        <v>błąd</v>
      </c>
      <c r="F91" s="367"/>
      <c r="G91" s="368"/>
      <c r="H91" s="234" t="str">
        <f>IF(C45&lt;&gt;"","n/d",IF(F45&lt;&gt;"",'Harmonogram Model 2'!$Q$70/('Harmonogram Model 2'!$K$5+'Harmonogram Model 2'!$K$7),"błąd"))</f>
        <v>błąd</v>
      </c>
    </row>
    <row r="92" spans="2:10" s="200" customFormat="1" ht="20.100000000000001" customHeight="1" x14ac:dyDescent="0.25">
      <c r="B92" s="327" t="s">
        <v>193</v>
      </c>
      <c r="C92" s="364" t="s">
        <v>28</v>
      </c>
      <c r="D92" s="365"/>
      <c r="E92" s="321" t="s">
        <v>142</v>
      </c>
      <c r="F92" s="322"/>
      <c r="G92" s="323"/>
      <c r="H92" s="235" t="s">
        <v>145</v>
      </c>
    </row>
    <row r="93" spans="2:10" s="200" customFormat="1" ht="20.100000000000001" customHeight="1" x14ac:dyDescent="0.25">
      <c r="B93" s="328"/>
      <c r="C93" s="376"/>
      <c r="D93" s="377"/>
      <c r="E93" s="378"/>
      <c r="F93" s="379"/>
      <c r="G93" s="380"/>
      <c r="H93" s="236"/>
    </row>
    <row r="94" spans="2:10" s="200" customFormat="1" ht="20.100000000000001" customHeight="1" x14ac:dyDescent="0.25">
      <c r="B94" s="199" t="s">
        <v>63</v>
      </c>
      <c r="C94" s="320" t="s">
        <v>246</v>
      </c>
      <c r="D94" s="307"/>
      <c r="E94" s="307"/>
      <c r="F94" s="307"/>
      <c r="G94" s="307"/>
      <c r="H94" s="308"/>
    </row>
    <row r="95" spans="2:10" s="200" customFormat="1" ht="20.100000000000001" customHeight="1" x14ac:dyDescent="0.25">
      <c r="B95" s="199" t="s">
        <v>152</v>
      </c>
      <c r="C95" s="305" t="s">
        <v>151</v>
      </c>
      <c r="D95" s="306"/>
      <c r="E95" s="386"/>
      <c r="F95" s="387"/>
      <c r="G95" s="387"/>
      <c r="H95" s="388"/>
    </row>
    <row r="96" spans="2:10" s="200" customFormat="1" ht="31.5" customHeight="1" x14ac:dyDescent="0.25">
      <c r="B96" s="257" t="s">
        <v>239</v>
      </c>
      <c r="C96" s="320" t="s">
        <v>240</v>
      </c>
      <c r="D96" s="308"/>
      <c r="E96" s="372"/>
      <c r="F96" s="373"/>
      <c r="G96" s="373"/>
      <c r="H96" s="374"/>
    </row>
    <row r="97" spans="2:10" s="200" customFormat="1" ht="20.100000000000001" customHeight="1" x14ac:dyDescent="0.25">
      <c r="B97" s="199" t="s">
        <v>153</v>
      </c>
      <c r="C97" s="385" t="s">
        <v>241</v>
      </c>
      <c r="D97" s="306"/>
      <c r="E97" s="386"/>
      <c r="F97" s="387"/>
      <c r="G97" s="387"/>
      <c r="H97" s="388"/>
    </row>
    <row r="98" spans="2:10" s="200" customFormat="1" ht="20.100000000000001" customHeight="1" x14ac:dyDescent="0.25">
      <c r="B98" s="199" t="s">
        <v>38</v>
      </c>
      <c r="C98" s="307" t="s">
        <v>30</v>
      </c>
      <c r="D98" s="307"/>
      <c r="E98" s="307"/>
      <c r="F98" s="307"/>
      <c r="G98" s="307"/>
      <c r="H98" s="308"/>
    </row>
    <row r="99" spans="2:10" s="200" customFormat="1" ht="39.6" customHeight="1" x14ac:dyDescent="0.25">
      <c r="B99" s="199" t="s">
        <v>164</v>
      </c>
      <c r="C99" s="307" t="s">
        <v>158</v>
      </c>
      <c r="D99" s="308"/>
      <c r="E99" s="369" t="str">
        <f>IF(C45&lt;&gt;"",'Harmonogram Model 1'!D87,IF(F45&lt;&gt;"",'Harmonogram Model 2'!D120,"błąd"))</f>
        <v>błąd</v>
      </c>
      <c r="F99" s="370"/>
      <c r="G99" s="370"/>
      <c r="H99" s="371"/>
    </row>
    <row r="100" spans="2:10" s="200" customFormat="1" ht="20.100000000000001" customHeight="1" x14ac:dyDescent="0.25">
      <c r="B100" s="199" t="s">
        <v>165</v>
      </c>
      <c r="C100" s="320" t="s">
        <v>232</v>
      </c>
      <c r="D100" s="308"/>
      <c r="E100" s="369" t="str">
        <f>IF(C45&lt;&gt;"",'Harmonogram Model 1'!D88,IF(F45&lt;&gt;"",'Harmonogram Model 2'!D121,"błąd"))</f>
        <v>błąd</v>
      </c>
      <c r="F100" s="370"/>
      <c r="G100" s="370"/>
      <c r="H100" s="371"/>
    </row>
    <row r="101" spans="2:10" s="200" customFormat="1" ht="20.100000000000001" customHeight="1" x14ac:dyDescent="0.25">
      <c r="B101" s="199" t="s">
        <v>166</v>
      </c>
      <c r="C101" s="307" t="s">
        <v>31</v>
      </c>
      <c r="D101" s="308"/>
      <c r="E101" s="369" t="str">
        <f>IF(C45&lt;&gt;"",'Harmonogram Model 1'!D92,IF(F45&lt;&gt;"",'Harmonogram Model 2'!D125,"błąd"))</f>
        <v>błąd</v>
      </c>
      <c r="F101" s="370"/>
      <c r="G101" s="370"/>
      <c r="H101" s="371"/>
    </row>
    <row r="102" spans="2:10" s="200" customFormat="1" ht="36.6" customHeight="1" x14ac:dyDescent="0.25">
      <c r="B102" s="199" t="s">
        <v>167</v>
      </c>
      <c r="C102" s="320" t="s">
        <v>247</v>
      </c>
      <c r="D102" s="307"/>
      <c r="E102" s="307"/>
      <c r="F102" s="307"/>
      <c r="G102" s="307"/>
      <c r="H102" s="308"/>
    </row>
    <row r="103" spans="2:10" s="200" customFormat="1" ht="20.100000000000001" customHeight="1" x14ac:dyDescent="0.25">
      <c r="B103" s="199" t="s">
        <v>168</v>
      </c>
      <c r="C103" s="320" t="s">
        <v>233</v>
      </c>
      <c r="D103" s="308"/>
      <c r="E103" s="361" t="str">
        <f>IF(C45&lt;&gt;"",SUM('Harmonogram Model 1'!E89,'Harmonogram Model 1'!E93)/'Harmonogram Model 1'!G5,IF(F45&lt;&gt;"",SUM('Harmonogram Model 2'!E122,'Harmonogram Model 2'!E126)/'Harmonogram Model 2'!G5,"błąd"))</f>
        <v>błąd</v>
      </c>
      <c r="F103" s="362"/>
      <c r="G103" s="362"/>
      <c r="H103" s="363"/>
      <c r="J103" s="256"/>
    </row>
    <row r="104" spans="2:10" s="200" customFormat="1" ht="20.100000000000001" customHeight="1" x14ac:dyDescent="0.25">
      <c r="B104" s="199" t="s">
        <v>169</v>
      </c>
      <c r="C104" s="320" t="s">
        <v>234</v>
      </c>
      <c r="D104" s="308"/>
      <c r="E104" s="361" t="str">
        <f>IF(C45&lt;&gt;"",SUM('Harmonogram Model 1'!E90,'Harmonogram Model 1'!E94)/'Harmonogram Model 1'!G5,IF(F45&lt;&gt;"",SUM('Harmonogram Model 2'!E123,'Harmonogram Model 2'!E127)/'Harmonogram Model 2'!G5,"błąd"))</f>
        <v>błąd</v>
      </c>
      <c r="F104" s="362"/>
      <c r="G104" s="362"/>
      <c r="H104" s="363"/>
      <c r="J104" s="256"/>
    </row>
    <row r="105" spans="2:10" s="200" customFormat="1" ht="20.100000000000001" customHeight="1" x14ac:dyDescent="0.25">
      <c r="B105" s="199" t="s">
        <v>170</v>
      </c>
      <c r="C105" s="320" t="s">
        <v>235</v>
      </c>
      <c r="D105" s="308"/>
      <c r="E105" s="361" t="str">
        <f>IF(C45&lt;&gt;"",SUM('Harmonogram Model 1'!E91,'Harmonogram Model 1'!E95)/'Harmonogram Model 1'!G5,IF(F45&lt;&gt;"",SUM('Harmonogram Model 2'!E124,'Harmonogram Model 2'!E128)/'Harmonogram Model 2'!G5,"błąd"))</f>
        <v>błąd</v>
      </c>
      <c r="F105" s="362"/>
      <c r="G105" s="362"/>
      <c r="H105" s="363"/>
      <c r="J105" s="256"/>
    </row>
    <row r="106" spans="2:10" s="200" customFormat="1" ht="20.100000000000001" customHeight="1" x14ac:dyDescent="0.25">
      <c r="B106" s="199" t="s">
        <v>171</v>
      </c>
      <c r="C106" s="307" t="s">
        <v>32</v>
      </c>
      <c r="D106" s="308"/>
      <c r="E106" s="295"/>
      <c r="F106" s="296"/>
      <c r="G106" s="296"/>
      <c r="H106" s="297"/>
    </row>
    <row r="107" spans="2:10" s="200" customFormat="1" ht="20.100000000000001" customHeight="1" x14ac:dyDescent="0.25">
      <c r="B107" s="199" t="s">
        <v>172</v>
      </c>
      <c r="C107" s="307" t="s">
        <v>33</v>
      </c>
      <c r="D107" s="308"/>
      <c r="E107" s="298"/>
      <c r="F107" s="299"/>
      <c r="G107" s="299"/>
      <c r="H107" s="300"/>
    </row>
    <row r="108" spans="2:10" s="198" customFormat="1" ht="20.100000000000001" customHeight="1" x14ac:dyDescent="0.25">
      <c r="D108" s="237"/>
      <c r="E108" s="237"/>
      <c r="F108" s="237"/>
      <c r="G108" s="238"/>
      <c r="H108" s="238"/>
    </row>
    <row r="109" spans="2:10" s="198" customFormat="1" ht="20.100000000000001" customHeight="1" x14ac:dyDescent="0.25">
      <c r="B109" s="324" t="s">
        <v>50</v>
      </c>
      <c r="C109" s="325"/>
      <c r="D109" s="325"/>
      <c r="E109" s="325"/>
      <c r="F109" s="325"/>
      <c r="G109" s="325"/>
      <c r="H109" s="326"/>
    </row>
    <row r="110" spans="2:10" s="198" customFormat="1" ht="5.0999999999999996" customHeight="1" x14ac:dyDescent="0.25">
      <c r="D110" s="237"/>
      <c r="E110" s="237"/>
      <c r="F110" s="237"/>
      <c r="G110" s="238"/>
      <c r="H110" s="238"/>
    </row>
    <row r="111" spans="2:10" s="200" customFormat="1" ht="20.100000000000001" customHeight="1" x14ac:dyDescent="0.25">
      <c r="B111" s="199" t="s">
        <v>41</v>
      </c>
      <c r="C111" s="307" t="s">
        <v>45</v>
      </c>
      <c r="D111" s="307"/>
      <c r="E111" s="307"/>
      <c r="F111" s="307"/>
      <c r="G111" s="307"/>
      <c r="H111" s="308"/>
    </row>
    <row r="112" spans="2:10" s="200" customFormat="1" ht="64.5" customHeight="1" x14ac:dyDescent="0.25">
      <c r="B112" s="199"/>
      <c r="C112" s="307" t="s">
        <v>9</v>
      </c>
      <c r="D112" s="307"/>
      <c r="E112" s="389" t="s">
        <v>175</v>
      </c>
      <c r="F112" s="389"/>
      <c r="G112" s="389"/>
      <c r="H112" s="258" t="s">
        <v>252</v>
      </c>
    </row>
    <row r="113" spans="1:8" s="200" customFormat="1" ht="20.100000000000001" customHeight="1" x14ac:dyDescent="0.25">
      <c r="A113" s="239"/>
      <c r="B113" s="298"/>
      <c r="C113" s="299"/>
      <c r="D113" s="300"/>
      <c r="E113" s="318"/>
      <c r="F113" s="318"/>
      <c r="G113" s="318"/>
      <c r="H113" s="240"/>
    </row>
    <row r="114" spans="1:8" s="200" customFormat="1" ht="20.100000000000001" customHeight="1" x14ac:dyDescent="0.25">
      <c r="A114" s="239"/>
      <c r="B114" s="298"/>
      <c r="C114" s="299"/>
      <c r="D114" s="300"/>
      <c r="E114" s="318"/>
      <c r="F114" s="318"/>
      <c r="G114" s="318"/>
      <c r="H114" s="240"/>
    </row>
    <row r="115" spans="1:8" s="200" customFormat="1" ht="20.100000000000001" customHeight="1" x14ac:dyDescent="0.25">
      <c r="A115" s="239"/>
      <c r="B115" s="298"/>
      <c r="C115" s="299"/>
      <c r="D115" s="300"/>
      <c r="E115" s="318"/>
      <c r="F115" s="318"/>
      <c r="G115" s="318"/>
      <c r="H115" s="240"/>
    </row>
    <row r="116" spans="1:8" s="200" customFormat="1" ht="20.100000000000001" customHeight="1" x14ac:dyDescent="0.25">
      <c r="A116" s="239"/>
      <c r="B116" s="298"/>
      <c r="C116" s="299"/>
      <c r="D116" s="300"/>
      <c r="E116" s="318"/>
      <c r="F116" s="318"/>
      <c r="G116" s="318"/>
      <c r="H116" s="240"/>
    </row>
    <row r="117" spans="1:8" s="200" customFormat="1" ht="20.100000000000001" customHeight="1" x14ac:dyDescent="0.25">
      <c r="A117" s="239"/>
      <c r="B117" s="298" t="s">
        <v>163</v>
      </c>
      <c r="C117" s="299"/>
      <c r="D117" s="300"/>
      <c r="E117" s="318"/>
      <c r="F117" s="318"/>
      <c r="G117" s="318"/>
      <c r="H117" s="240"/>
    </row>
    <row r="118" spans="1:8" s="200" customFormat="1" ht="20.100000000000001" customHeight="1" x14ac:dyDescent="0.25">
      <c r="B118" s="199" t="s">
        <v>43</v>
      </c>
      <c r="C118" s="307" t="s">
        <v>150</v>
      </c>
      <c r="D118" s="307"/>
      <c r="E118" s="307"/>
      <c r="F118" s="307"/>
      <c r="G118" s="307"/>
      <c r="H118" s="308"/>
    </row>
    <row r="119" spans="1:8" s="200" customFormat="1" ht="63.75" customHeight="1" x14ac:dyDescent="0.25">
      <c r="B119" s="199"/>
      <c r="C119" s="307" t="s">
        <v>9</v>
      </c>
      <c r="D119" s="307"/>
      <c r="E119" s="389" t="s">
        <v>175</v>
      </c>
      <c r="F119" s="389"/>
      <c r="G119" s="389"/>
      <c r="H119" s="235" t="s">
        <v>149</v>
      </c>
    </row>
    <row r="120" spans="1:8" s="200" customFormat="1" ht="20.100000000000001" customHeight="1" x14ac:dyDescent="0.25">
      <c r="B120" s="298"/>
      <c r="C120" s="299"/>
      <c r="D120" s="300"/>
      <c r="E120" s="318"/>
      <c r="F120" s="318"/>
      <c r="G120" s="318"/>
      <c r="H120" s="240"/>
    </row>
    <row r="121" spans="1:8" s="200" customFormat="1" ht="20.100000000000001" customHeight="1" x14ac:dyDescent="0.25">
      <c r="B121" s="298"/>
      <c r="C121" s="299"/>
      <c r="D121" s="300"/>
      <c r="E121" s="318"/>
      <c r="F121" s="318"/>
      <c r="G121" s="318"/>
      <c r="H121" s="240"/>
    </row>
    <row r="122" spans="1:8" s="200" customFormat="1" ht="20.100000000000001" customHeight="1" x14ac:dyDescent="0.25">
      <c r="B122" s="298"/>
      <c r="C122" s="299"/>
      <c r="D122" s="300"/>
      <c r="E122" s="318"/>
      <c r="F122" s="318"/>
      <c r="G122" s="318"/>
      <c r="H122" s="240"/>
    </row>
    <row r="123" spans="1:8" s="200" customFormat="1" ht="20.100000000000001" customHeight="1" x14ac:dyDescent="0.25">
      <c r="B123" s="298"/>
      <c r="C123" s="299"/>
      <c r="D123" s="300"/>
      <c r="E123" s="318"/>
      <c r="F123" s="318"/>
      <c r="G123" s="318"/>
      <c r="H123" s="240"/>
    </row>
    <row r="124" spans="1:8" s="200" customFormat="1" ht="20.100000000000001" customHeight="1" x14ac:dyDescent="0.25">
      <c r="B124" s="381" t="s">
        <v>163</v>
      </c>
      <c r="C124" s="299"/>
      <c r="D124" s="300"/>
      <c r="E124" s="318"/>
      <c r="F124" s="318"/>
      <c r="G124" s="318"/>
      <c r="H124" s="240"/>
    </row>
    <row r="125" spans="1:8" s="200" customFormat="1" ht="20.100000000000001" customHeight="1" x14ac:dyDescent="0.25">
      <c r="B125" s="199" t="s">
        <v>44</v>
      </c>
      <c r="C125" s="320" t="s">
        <v>245</v>
      </c>
      <c r="D125" s="307"/>
      <c r="E125" s="307"/>
      <c r="F125" s="307"/>
      <c r="G125" s="307"/>
      <c r="H125" s="308"/>
    </row>
    <row r="126" spans="1:8" s="200" customFormat="1" ht="50.1" customHeight="1" x14ac:dyDescent="0.25">
      <c r="B126" s="241"/>
      <c r="C126" s="305" t="s">
        <v>47</v>
      </c>
      <c r="D126" s="306"/>
      <c r="E126" s="295"/>
      <c r="F126" s="296"/>
      <c r="G126" s="296"/>
      <c r="H126" s="297"/>
    </row>
    <row r="127" spans="1:8" s="200" customFormat="1" ht="20.100000000000001" customHeight="1" x14ac:dyDescent="0.25">
      <c r="B127" s="199" t="s">
        <v>46</v>
      </c>
      <c r="C127" s="307" t="s">
        <v>49</v>
      </c>
      <c r="D127" s="307"/>
      <c r="E127" s="307"/>
      <c r="F127" s="307"/>
      <c r="G127" s="307"/>
      <c r="H127" s="308"/>
    </row>
    <row r="128" spans="1:8" s="200" customFormat="1" ht="20.100000000000001" customHeight="1" x14ac:dyDescent="0.25">
      <c r="B128" s="241"/>
      <c r="C128" s="305" t="s">
        <v>47</v>
      </c>
      <c r="D128" s="306"/>
      <c r="E128" s="295"/>
      <c r="F128" s="296"/>
      <c r="G128" s="296"/>
      <c r="H128" s="297"/>
    </row>
    <row r="129" spans="2:8" s="200" customFormat="1" ht="20.100000000000001" customHeight="1" x14ac:dyDescent="0.25">
      <c r="B129" s="199"/>
      <c r="C129" s="305" t="s">
        <v>35</v>
      </c>
      <c r="D129" s="306"/>
      <c r="E129" s="295"/>
      <c r="F129" s="296"/>
      <c r="G129" s="296"/>
      <c r="H129" s="297"/>
    </row>
    <row r="130" spans="2:8" s="200" customFormat="1" ht="20.100000000000001" customHeight="1" x14ac:dyDescent="0.25">
      <c r="B130" s="199"/>
      <c r="C130" s="305" t="s">
        <v>36</v>
      </c>
      <c r="D130" s="306"/>
      <c r="E130" s="298"/>
      <c r="F130" s="299"/>
      <c r="G130" s="299"/>
      <c r="H130" s="300"/>
    </row>
    <row r="131" spans="2:8" s="198" customFormat="1" ht="20.100000000000001" customHeight="1" x14ac:dyDescent="0.25">
      <c r="D131" s="237"/>
      <c r="E131" s="237"/>
      <c r="F131" s="237"/>
      <c r="G131" s="238"/>
      <c r="H131" s="238"/>
    </row>
    <row r="132" spans="2:8" s="198" customFormat="1" ht="20.100000000000001" customHeight="1" x14ac:dyDescent="0.25">
      <c r="D132" s="237"/>
      <c r="E132" s="237"/>
      <c r="F132" s="237"/>
      <c r="G132" s="238"/>
      <c r="H132" s="238"/>
    </row>
    <row r="133" spans="2:8" s="198" customFormat="1" ht="20.100000000000001" customHeight="1" x14ac:dyDescent="0.25">
      <c r="B133" s="324" t="s">
        <v>195</v>
      </c>
      <c r="C133" s="325"/>
      <c r="D133" s="325"/>
      <c r="E133" s="325"/>
      <c r="F133" s="325"/>
      <c r="G133" s="325"/>
      <c r="H133" s="326"/>
    </row>
    <row r="134" spans="2:8" s="198" customFormat="1" ht="5.0999999999999996" customHeight="1" x14ac:dyDescent="0.25">
      <c r="B134" s="212"/>
      <c r="C134" s="212"/>
      <c r="D134" s="242"/>
      <c r="E134" s="242"/>
      <c r="F134" s="242"/>
      <c r="G134" s="243"/>
      <c r="H134" s="243"/>
    </row>
    <row r="135" spans="2:8" s="200" customFormat="1" ht="20.100000000000001" customHeight="1" x14ac:dyDescent="0.25">
      <c r="B135" s="199" t="s">
        <v>48</v>
      </c>
      <c r="C135" s="307" t="s">
        <v>39</v>
      </c>
      <c r="D135" s="307"/>
      <c r="E135" s="307"/>
      <c r="F135" s="307"/>
      <c r="G135" s="307"/>
      <c r="H135" s="308"/>
    </row>
    <row r="136" spans="2:8" s="200" customFormat="1" ht="20.100000000000001" customHeight="1" x14ac:dyDescent="0.25">
      <c r="B136" s="199"/>
      <c r="C136" s="305" t="s">
        <v>40</v>
      </c>
      <c r="D136" s="306"/>
      <c r="E136" s="321" t="s">
        <v>143</v>
      </c>
      <c r="F136" s="322"/>
      <c r="G136" s="323"/>
      <c r="H136" s="233" t="s">
        <v>24</v>
      </c>
    </row>
    <row r="137" spans="2:8" s="200" customFormat="1" ht="20.100000000000001" customHeight="1" x14ac:dyDescent="0.25">
      <c r="B137" s="312"/>
      <c r="C137" s="313"/>
      <c r="D137" s="314"/>
      <c r="E137" s="319"/>
      <c r="F137" s="319"/>
      <c r="G137" s="319"/>
      <c r="H137" s="244" t="e">
        <f t="shared" ref="H137:H146" si="0">E137/$E$77</f>
        <v>#DIV/0!</v>
      </c>
    </row>
    <row r="138" spans="2:8" s="200" customFormat="1" ht="20.100000000000001" customHeight="1" x14ac:dyDescent="0.25">
      <c r="B138" s="312"/>
      <c r="C138" s="313"/>
      <c r="D138" s="314"/>
      <c r="E138" s="319"/>
      <c r="F138" s="319"/>
      <c r="G138" s="319"/>
      <c r="H138" s="244" t="e">
        <f t="shared" si="0"/>
        <v>#DIV/0!</v>
      </c>
    </row>
    <row r="139" spans="2:8" s="200" customFormat="1" ht="20.100000000000001" customHeight="1" x14ac:dyDescent="0.25">
      <c r="B139" s="312"/>
      <c r="C139" s="313"/>
      <c r="D139" s="314"/>
      <c r="E139" s="319"/>
      <c r="F139" s="319"/>
      <c r="G139" s="319"/>
      <c r="H139" s="244" t="e">
        <f t="shared" si="0"/>
        <v>#DIV/0!</v>
      </c>
    </row>
    <row r="140" spans="2:8" s="200" customFormat="1" ht="20.100000000000001" customHeight="1" x14ac:dyDescent="0.25">
      <c r="B140" s="312"/>
      <c r="C140" s="313"/>
      <c r="D140" s="314"/>
      <c r="E140" s="319"/>
      <c r="F140" s="319"/>
      <c r="G140" s="319"/>
      <c r="H140" s="244" t="e">
        <f t="shared" si="0"/>
        <v>#DIV/0!</v>
      </c>
    </row>
    <row r="141" spans="2:8" s="200" customFormat="1" ht="20.100000000000001" customHeight="1" x14ac:dyDescent="0.25">
      <c r="B141" s="312"/>
      <c r="C141" s="313"/>
      <c r="D141" s="314"/>
      <c r="E141" s="319"/>
      <c r="F141" s="319"/>
      <c r="G141" s="319"/>
      <c r="H141" s="244" t="e">
        <f t="shared" si="0"/>
        <v>#DIV/0!</v>
      </c>
    </row>
    <row r="142" spans="2:8" s="200" customFormat="1" ht="20.100000000000001" customHeight="1" x14ac:dyDescent="0.25">
      <c r="B142" s="312"/>
      <c r="C142" s="313"/>
      <c r="D142" s="314"/>
      <c r="E142" s="319"/>
      <c r="F142" s="319"/>
      <c r="G142" s="319"/>
      <c r="H142" s="244" t="e">
        <f t="shared" si="0"/>
        <v>#DIV/0!</v>
      </c>
    </row>
    <row r="143" spans="2:8" s="200" customFormat="1" ht="20.100000000000001" customHeight="1" x14ac:dyDescent="0.25">
      <c r="B143" s="312"/>
      <c r="C143" s="313"/>
      <c r="D143" s="314"/>
      <c r="E143" s="319"/>
      <c r="F143" s="319"/>
      <c r="G143" s="319"/>
      <c r="H143" s="244" t="e">
        <f t="shared" si="0"/>
        <v>#DIV/0!</v>
      </c>
    </row>
    <row r="144" spans="2:8" s="200" customFormat="1" ht="20.100000000000001" customHeight="1" x14ac:dyDescent="0.25">
      <c r="B144" s="312"/>
      <c r="C144" s="313"/>
      <c r="D144" s="314"/>
      <c r="E144" s="319"/>
      <c r="F144" s="319"/>
      <c r="G144" s="319"/>
      <c r="H144" s="244" t="e">
        <f t="shared" si="0"/>
        <v>#DIV/0!</v>
      </c>
    </row>
    <row r="145" spans="2:8" s="200" customFormat="1" ht="20.100000000000001" customHeight="1" x14ac:dyDescent="0.25">
      <c r="B145" s="312"/>
      <c r="C145" s="313"/>
      <c r="D145" s="314"/>
      <c r="E145" s="319"/>
      <c r="F145" s="319"/>
      <c r="G145" s="319"/>
      <c r="H145" s="244" t="e">
        <f t="shared" si="0"/>
        <v>#DIV/0!</v>
      </c>
    </row>
    <row r="146" spans="2:8" s="200" customFormat="1" ht="20.100000000000001" customHeight="1" x14ac:dyDescent="0.25">
      <c r="B146" s="342" t="s">
        <v>163</v>
      </c>
      <c r="C146" s="343"/>
      <c r="D146" s="344"/>
      <c r="E146" s="319"/>
      <c r="F146" s="319"/>
      <c r="G146" s="319"/>
      <c r="H146" s="244" t="e">
        <f t="shared" si="0"/>
        <v>#DIV/0!</v>
      </c>
    </row>
    <row r="147" spans="2:8" s="200" customFormat="1" ht="20.100000000000001" customHeight="1" x14ac:dyDescent="0.25">
      <c r="B147" s="199" t="s">
        <v>174</v>
      </c>
      <c r="C147" s="307" t="s">
        <v>42</v>
      </c>
      <c r="D147" s="307"/>
      <c r="E147" s="307"/>
      <c r="F147" s="307"/>
      <c r="G147" s="307"/>
      <c r="H147" s="308"/>
    </row>
    <row r="148" spans="2:8" s="200" customFormat="1" ht="20.100000000000001" customHeight="1" x14ac:dyDescent="0.25">
      <c r="B148" s="199"/>
      <c r="C148" s="305" t="s">
        <v>40</v>
      </c>
      <c r="D148" s="306"/>
      <c r="E148" s="321" t="s">
        <v>143</v>
      </c>
      <c r="F148" s="322"/>
      <c r="G148" s="323"/>
      <c r="H148" s="233" t="s">
        <v>24</v>
      </c>
    </row>
    <row r="149" spans="2:8" s="200" customFormat="1" ht="20.100000000000001" customHeight="1" x14ac:dyDescent="0.25">
      <c r="B149" s="312"/>
      <c r="C149" s="313"/>
      <c r="D149" s="314"/>
      <c r="E149" s="319"/>
      <c r="F149" s="319"/>
      <c r="G149" s="319"/>
      <c r="H149" s="244" t="e">
        <f t="shared" ref="H149:H158" si="1">E149/$E$77</f>
        <v>#DIV/0!</v>
      </c>
    </row>
    <row r="150" spans="2:8" s="200" customFormat="1" ht="20.100000000000001" customHeight="1" x14ac:dyDescent="0.25">
      <c r="B150" s="312"/>
      <c r="C150" s="313"/>
      <c r="D150" s="314"/>
      <c r="E150" s="319"/>
      <c r="F150" s="319"/>
      <c r="G150" s="319"/>
      <c r="H150" s="244" t="e">
        <f t="shared" si="1"/>
        <v>#DIV/0!</v>
      </c>
    </row>
    <row r="151" spans="2:8" s="200" customFormat="1" ht="20.100000000000001" customHeight="1" x14ac:dyDescent="0.25">
      <c r="B151" s="312"/>
      <c r="C151" s="313"/>
      <c r="D151" s="314"/>
      <c r="E151" s="319"/>
      <c r="F151" s="319"/>
      <c r="G151" s="319"/>
      <c r="H151" s="244" t="e">
        <f t="shared" si="1"/>
        <v>#DIV/0!</v>
      </c>
    </row>
    <row r="152" spans="2:8" s="200" customFormat="1" ht="20.100000000000001" customHeight="1" x14ac:dyDescent="0.25">
      <c r="B152" s="312"/>
      <c r="C152" s="313"/>
      <c r="D152" s="314"/>
      <c r="E152" s="319"/>
      <c r="F152" s="319"/>
      <c r="G152" s="319"/>
      <c r="H152" s="244" t="e">
        <f t="shared" si="1"/>
        <v>#DIV/0!</v>
      </c>
    </row>
    <row r="153" spans="2:8" s="200" customFormat="1" ht="20.100000000000001" customHeight="1" x14ac:dyDescent="0.25">
      <c r="B153" s="312"/>
      <c r="C153" s="313"/>
      <c r="D153" s="314"/>
      <c r="E153" s="319"/>
      <c r="F153" s="319"/>
      <c r="G153" s="319"/>
      <c r="H153" s="244" t="e">
        <f t="shared" si="1"/>
        <v>#DIV/0!</v>
      </c>
    </row>
    <row r="154" spans="2:8" s="200" customFormat="1" ht="20.100000000000001" customHeight="1" x14ac:dyDescent="0.25">
      <c r="B154" s="312"/>
      <c r="C154" s="313"/>
      <c r="D154" s="314"/>
      <c r="E154" s="319"/>
      <c r="F154" s="319"/>
      <c r="G154" s="319"/>
      <c r="H154" s="244" t="e">
        <f t="shared" si="1"/>
        <v>#DIV/0!</v>
      </c>
    </row>
    <row r="155" spans="2:8" s="200" customFormat="1" ht="20.100000000000001" customHeight="1" x14ac:dyDescent="0.25">
      <c r="B155" s="312"/>
      <c r="C155" s="313"/>
      <c r="D155" s="314"/>
      <c r="E155" s="319"/>
      <c r="F155" s="319"/>
      <c r="G155" s="319"/>
      <c r="H155" s="244" t="e">
        <f t="shared" si="1"/>
        <v>#DIV/0!</v>
      </c>
    </row>
    <row r="156" spans="2:8" s="200" customFormat="1" ht="20.100000000000001" customHeight="1" x14ac:dyDescent="0.25">
      <c r="B156" s="312"/>
      <c r="C156" s="313"/>
      <c r="D156" s="314"/>
      <c r="E156" s="319"/>
      <c r="F156" s="319"/>
      <c r="G156" s="319"/>
      <c r="H156" s="244" t="e">
        <f t="shared" si="1"/>
        <v>#DIV/0!</v>
      </c>
    </row>
    <row r="157" spans="2:8" s="200" customFormat="1" ht="20.100000000000001" customHeight="1" x14ac:dyDescent="0.25">
      <c r="B157" s="312"/>
      <c r="C157" s="313"/>
      <c r="D157" s="314"/>
      <c r="E157" s="319"/>
      <c r="F157" s="319"/>
      <c r="G157" s="319"/>
      <c r="H157" s="244" t="e">
        <f t="shared" si="1"/>
        <v>#DIV/0!</v>
      </c>
    </row>
    <row r="158" spans="2:8" s="200" customFormat="1" ht="20.100000000000001" customHeight="1" x14ac:dyDescent="0.25">
      <c r="B158" s="342" t="s">
        <v>163</v>
      </c>
      <c r="C158" s="343"/>
      <c r="D158" s="344"/>
      <c r="E158" s="319"/>
      <c r="F158" s="319"/>
      <c r="G158" s="319"/>
      <c r="H158" s="244" t="e">
        <f t="shared" si="1"/>
        <v>#DIV/0!</v>
      </c>
    </row>
    <row r="159" spans="2:8" s="200" customFormat="1" ht="20.100000000000001" customHeight="1" x14ac:dyDescent="0.25">
      <c r="E159" s="245"/>
      <c r="F159" s="245"/>
    </row>
    <row r="160" spans="2:8" s="200" customFormat="1" ht="20.100000000000001" customHeight="1" x14ac:dyDescent="0.25">
      <c r="B160" s="337" t="s">
        <v>52</v>
      </c>
      <c r="C160" s="338"/>
      <c r="D160" s="338"/>
      <c r="E160" s="338"/>
      <c r="F160" s="338"/>
      <c r="G160" s="338"/>
      <c r="H160" s="339"/>
    </row>
    <row r="161" spans="2:8" s="200" customFormat="1" ht="5.0999999999999996" customHeight="1" x14ac:dyDescent="0.25">
      <c r="E161" s="245"/>
      <c r="F161" s="245"/>
    </row>
    <row r="162" spans="2:8" s="200" customFormat="1" ht="20.100000000000001" customHeight="1" x14ac:dyDescent="0.25">
      <c r="B162" s="340" t="s">
        <v>248</v>
      </c>
      <c r="C162" s="341"/>
      <c r="D162" s="341"/>
      <c r="E162" s="341"/>
      <c r="F162" s="341"/>
      <c r="G162" s="341"/>
      <c r="H162" s="341"/>
    </row>
    <row r="163" spans="2:8" s="200" customFormat="1" ht="38.450000000000003" customHeight="1" x14ac:dyDescent="0.25">
      <c r="B163" s="341"/>
      <c r="C163" s="341"/>
      <c r="D163" s="341"/>
      <c r="E163" s="341"/>
      <c r="F163" s="341"/>
      <c r="G163" s="341"/>
      <c r="H163" s="341"/>
    </row>
    <row r="164" spans="2:8" s="200" customFormat="1" ht="20.100000000000001" customHeight="1" x14ac:dyDescent="0.25">
      <c r="E164" s="245"/>
      <c r="F164" s="245"/>
    </row>
    <row r="165" spans="2:8" s="200" customFormat="1" ht="37.35" customHeight="1" x14ac:dyDescent="0.25">
      <c r="B165" s="315"/>
      <c r="C165" s="316"/>
      <c r="D165" s="316"/>
      <c r="E165" s="316"/>
      <c r="F165" s="316"/>
      <c r="G165" s="316"/>
      <c r="H165" s="317"/>
    </row>
    <row r="166" spans="2:8" s="200" customFormat="1" ht="4.3499999999999996" customHeight="1" x14ac:dyDescent="0.25">
      <c r="B166" s="205"/>
      <c r="C166" s="246"/>
      <c r="D166" s="246" t="s">
        <v>64</v>
      </c>
      <c r="E166" s="198"/>
      <c r="F166" s="198"/>
      <c r="G166" s="246"/>
      <c r="H166" s="247"/>
    </row>
    <row r="167" spans="2:8" s="200" customFormat="1" ht="20.100000000000001" customHeight="1" x14ac:dyDescent="0.25">
      <c r="B167" s="205"/>
      <c r="C167" s="246"/>
      <c r="D167" s="246" t="s">
        <v>53</v>
      </c>
      <c r="E167" s="198"/>
      <c r="F167" s="198"/>
      <c r="G167" s="246"/>
      <c r="H167" s="247"/>
    </row>
    <row r="168" spans="2:8" s="200" customFormat="1" ht="10.35" customHeight="1" x14ac:dyDescent="0.25">
      <c r="B168" s="209"/>
      <c r="C168" s="210"/>
      <c r="D168" s="210"/>
      <c r="E168" s="212"/>
      <c r="F168" s="212"/>
      <c r="G168" s="210"/>
      <c r="H168" s="248"/>
    </row>
    <row r="169" spans="2:8" s="200" customFormat="1" ht="37.35" customHeight="1" x14ac:dyDescent="0.25">
      <c r="B169" s="315"/>
      <c r="C169" s="316"/>
      <c r="D169" s="316"/>
      <c r="E169" s="316"/>
      <c r="F169" s="316"/>
      <c r="G169" s="316"/>
      <c r="H169" s="317"/>
    </row>
    <row r="170" spans="2:8" s="200" customFormat="1" ht="4.3499999999999996" customHeight="1" x14ac:dyDescent="0.25">
      <c r="B170" s="205"/>
      <c r="C170" s="246"/>
      <c r="D170" s="246" t="s">
        <v>64</v>
      </c>
      <c r="E170" s="198"/>
      <c r="F170" s="198"/>
      <c r="G170" s="246"/>
      <c r="H170" s="247"/>
    </row>
    <row r="171" spans="2:8" s="200" customFormat="1" ht="20.100000000000001" customHeight="1" x14ac:dyDescent="0.25">
      <c r="B171" s="205"/>
      <c r="C171" s="246"/>
      <c r="D171" s="246" t="s">
        <v>54</v>
      </c>
      <c r="E171" s="198"/>
      <c r="F171" s="198"/>
      <c r="G171" s="246"/>
      <c r="H171" s="247"/>
    </row>
    <row r="172" spans="2:8" s="200" customFormat="1" ht="10.35" customHeight="1" x14ac:dyDescent="0.25">
      <c r="B172" s="209"/>
      <c r="C172" s="210"/>
      <c r="D172" s="210"/>
      <c r="E172" s="212"/>
      <c r="F172" s="212"/>
      <c r="G172" s="210"/>
      <c r="H172" s="248"/>
    </row>
    <row r="173" spans="2:8" s="200" customFormat="1" ht="37.35" customHeight="1" x14ac:dyDescent="0.25">
      <c r="B173" s="315"/>
      <c r="C173" s="316"/>
      <c r="D173" s="316"/>
      <c r="E173" s="316"/>
      <c r="F173" s="316"/>
      <c r="G173" s="316"/>
      <c r="H173" s="317"/>
    </row>
    <row r="174" spans="2:8" s="200" customFormat="1" ht="4.3499999999999996" customHeight="1" x14ac:dyDescent="0.25">
      <c r="B174" s="205"/>
      <c r="C174" s="246"/>
      <c r="D174" s="246" t="s">
        <v>64</v>
      </c>
      <c r="E174" s="198"/>
      <c r="F174" s="198"/>
      <c r="G174" s="246"/>
      <c r="H174" s="247"/>
    </row>
    <row r="175" spans="2:8" s="200" customFormat="1" ht="20.100000000000001" customHeight="1" x14ac:dyDescent="0.25">
      <c r="B175" s="205"/>
      <c r="C175" s="246"/>
      <c r="D175" s="246" t="s">
        <v>55</v>
      </c>
      <c r="E175" s="198"/>
      <c r="F175" s="198"/>
      <c r="G175" s="246"/>
      <c r="H175" s="247"/>
    </row>
    <row r="176" spans="2:8" s="200" customFormat="1" ht="10.35" customHeight="1" x14ac:dyDescent="0.25">
      <c r="B176" s="209"/>
      <c r="C176" s="210"/>
      <c r="D176" s="210"/>
      <c r="E176" s="212"/>
      <c r="F176" s="212"/>
      <c r="G176" s="210"/>
      <c r="H176" s="248"/>
    </row>
    <row r="177" spans="2:8" s="200" customFormat="1" ht="37.35" customHeight="1" x14ac:dyDescent="0.25">
      <c r="B177" s="315"/>
      <c r="C177" s="316"/>
      <c r="D177" s="316"/>
      <c r="E177" s="316"/>
      <c r="F177" s="316"/>
      <c r="G177" s="316"/>
      <c r="H177" s="317"/>
    </row>
    <row r="178" spans="2:8" s="200" customFormat="1" ht="4.3499999999999996" customHeight="1" x14ac:dyDescent="0.25">
      <c r="B178" s="205"/>
      <c r="C178" s="246"/>
      <c r="D178" s="246" t="s">
        <v>64</v>
      </c>
      <c r="E178" s="198"/>
      <c r="F178" s="198"/>
      <c r="G178" s="246"/>
      <c r="H178" s="247"/>
    </row>
    <row r="179" spans="2:8" s="200" customFormat="1" ht="20.100000000000001" customHeight="1" x14ac:dyDescent="0.25">
      <c r="B179" s="205"/>
      <c r="C179" s="246"/>
      <c r="D179" s="246" t="s">
        <v>56</v>
      </c>
      <c r="E179" s="198"/>
      <c r="F179" s="198"/>
      <c r="G179" s="246"/>
      <c r="H179" s="247"/>
    </row>
    <row r="180" spans="2:8" s="200" customFormat="1" ht="10.35" customHeight="1" x14ac:dyDescent="0.25">
      <c r="B180" s="209"/>
      <c r="C180" s="210"/>
      <c r="D180" s="210"/>
      <c r="E180" s="212"/>
      <c r="F180" s="212"/>
      <c r="G180" s="210"/>
      <c r="H180" s="248"/>
    </row>
    <row r="181" spans="2:8" s="200" customFormat="1" x14ac:dyDescent="0.25">
      <c r="E181" s="245"/>
      <c r="F181" s="245"/>
    </row>
    <row r="182" spans="2:8" s="200" customFormat="1" x14ac:dyDescent="0.25">
      <c r="F182" s="245"/>
    </row>
    <row r="183" spans="2:8" s="200" customFormat="1" x14ac:dyDescent="0.25">
      <c r="E183" s="245"/>
      <c r="F183" s="245"/>
    </row>
    <row r="184" spans="2:8" s="200" customFormat="1" x14ac:dyDescent="0.25">
      <c r="E184" s="245"/>
      <c r="F184" s="245"/>
    </row>
    <row r="185" spans="2:8" s="200" customFormat="1" x14ac:dyDescent="0.25">
      <c r="B185" s="249"/>
      <c r="C185" s="249"/>
      <c r="D185" s="249"/>
      <c r="E185" s="250"/>
      <c r="F185" s="245"/>
    </row>
    <row r="186" spans="2:8" s="200" customFormat="1" x14ac:dyDescent="0.25">
      <c r="E186" s="245"/>
      <c r="F186" s="245"/>
    </row>
    <row r="187" spans="2:8" s="200" customFormat="1" x14ac:dyDescent="0.25">
      <c r="E187" s="245"/>
      <c r="F187" s="245"/>
    </row>
    <row r="188" spans="2:8" s="200" customFormat="1" x14ac:dyDescent="0.25">
      <c r="E188" s="245"/>
      <c r="F188" s="245"/>
    </row>
    <row r="189" spans="2:8" s="200" customFormat="1" x14ac:dyDescent="0.25">
      <c r="E189" s="245"/>
      <c r="F189" s="245"/>
    </row>
    <row r="190" spans="2:8" s="200" customFormat="1" x14ac:dyDescent="0.25">
      <c r="E190" s="245"/>
      <c r="F190" s="245"/>
    </row>
    <row r="191" spans="2:8" s="200" customFormat="1" x14ac:dyDescent="0.25">
      <c r="E191" s="245"/>
      <c r="F191" s="245"/>
    </row>
    <row r="192" spans="2:8" s="200" customFormat="1" x14ac:dyDescent="0.25">
      <c r="E192" s="245"/>
      <c r="F192" s="245"/>
    </row>
    <row r="193" spans="5:6" s="200" customFormat="1" x14ac:dyDescent="0.25">
      <c r="E193" s="245"/>
      <c r="F193" s="245"/>
    </row>
    <row r="194" spans="5:6" s="200" customFormat="1" x14ac:dyDescent="0.25">
      <c r="E194" s="245"/>
      <c r="F194" s="245"/>
    </row>
    <row r="195" spans="5:6" s="200" customFormat="1" x14ac:dyDescent="0.25">
      <c r="E195" s="245"/>
      <c r="F195" s="245"/>
    </row>
    <row r="196" spans="5:6" s="200" customFormat="1" x14ac:dyDescent="0.25">
      <c r="E196" s="245"/>
      <c r="F196" s="245"/>
    </row>
    <row r="197" spans="5:6" s="200" customFormat="1" x14ac:dyDescent="0.25">
      <c r="E197" s="245"/>
      <c r="F197" s="245"/>
    </row>
    <row r="198" spans="5:6" s="200" customFormat="1" x14ac:dyDescent="0.25">
      <c r="E198" s="245"/>
      <c r="F198" s="245"/>
    </row>
    <row r="199" spans="5:6" s="200" customFormat="1" x14ac:dyDescent="0.25">
      <c r="E199" s="245"/>
      <c r="F199" s="245"/>
    </row>
    <row r="200" spans="5:6" s="200" customFormat="1" x14ac:dyDescent="0.25">
      <c r="E200" s="245"/>
      <c r="F200" s="245"/>
    </row>
    <row r="201" spans="5:6" s="200" customFormat="1" x14ac:dyDescent="0.25">
      <c r="E201" s="245"/>
      <c r="F201" s="245"/>
    </row>
    <row r="202" spans="5:6" s="200" customFormat="1" x14ac:dyDescent="0.25">
      <c r="E202" s="245"/>
      <c r="F202" s="245"/>
    </row>
    <row r="203" spans="5:6" s="200" customFormat="1" x14ac:dyDescent="0.25">
      <c r="E203" s="245"/>
      <c r="F203" s="245"/>
    </row>
    <row r="204" spans="5:6" s="200" customFormat="1" x14ac:dyDescent="0.25">
      <c r="E204" s="245"/>
      <c r="F204" s="245"/>
    </row>
    <row r="205" spans="5:6" s="200" customFormat="1" x14ac:dyDescent="0.25">
      <c r="E205" s="245"/>
      <c r="F205" s="245"/>
    </row>
    <row r="206" spans="5:6" s="200" customFormat="1" x14ac:dyDescent="0.25">
      <c r="E206" s="245"/>
      <c r="F206" s="245"/>
    </row>
    <row r="207" spans="5:6" s="200" customFormat="1" x14ac:dyDescent="0.25">
      <c r="E207" s="245"/>
      <c r="F207" s="245"/>
    </row>
    <row r="208" spans="5:6" s="200" customFormat="1" x14ac:dyDescent="0.25">
      <c r="E208" s="245"/>
      <c r="F208" s="245"/>
    </row>
    <row r="209" spans="5:6" s="200" customFormat="1" x14ac:dyDescent="0.25">
      <c r="E209" s="245"/>
      <c r="F209" s="245"/>
    </row>
    <row r="210" spans="5:6" s="200" customFormat="1" x14ac:dyDescent="0.25">
      <c r="E210" s="245"/>
      <c r="F210" s="245"/>
    </row>
    <row r="211" spans="5:6" s="200" customFormat="1" x14ac:dyDescent="0.25">
      <c r="E211" s="245"/>
      <c r="F211" s="245"/>
    </row>
    <row r="212" spans="5:6" s="200" customFormat="1" x14ac:dyDescent="0.25">
      <c r="E212" s="245"/>
      <c r="F212" s="245"/>
    </row>
    <row r="213" spans="5:6" s="200" customFormat="1" x14ac:dyDescent="0.25">
      <c r="E213" s="245"/>
      <c r="F213" s="245"/>
    </row>
    <row r="214" spans="5:6" s="200" customFormat="1" x14ac:dyDescent="0.25">
      <c r="E214" s="245"/>
      <c r="F214" s="245"/>
    </row>
    <row r="215" spans="5:6" s="200" customFormat="1" x14ac:dyDescent="0.25">
      <c r="E215" s="245"/>
      <c r="F215" s="245"/>
    </row>
    <row r="216" spans="5:6" s="200" customFormat="1" x14ac:dyDescent="0.25">
      <c r="E216" s="245"/>
      <c r="F216" s="245"/>
    </row>
    <row r="217" spans="5:6" s="200" customFormat="1" x14ac:dyDescent="0.25">
      <c r="E217" s="245"/>
      <c r="F217" s="245"/>
    </row>
    <row r="218" spans="5:6" s="200" customFormat="1" x14ac:dyDescent="0.25">
      <c r="E218" s="245"/>
      <c r="F218" s="245"/>
    </row>
    <row r="219" spans="5:6" s="200" customFormat="1" x14ac:dyDescent="0.25">
      <c r="E219" s="245"/>
      <c r="F219" s="245"/>
    </row>
    <row r="220" spans="5:6" s="200" customFormat="1" x14ac:dyDescent="0.25">
      <c r="E220" s="245"/>
      <c r="F220" s="245"/>
    </row>
    <row r="221" spans="5:6" s="200" customFormat="1" x14ac:dyDescent="0.25">
      <c r="E221" s="245"/>
      <c r="F221" s="245"/>
    </row>
    <row r="222" spans="5:6" s="200" customFormat="1" x14ac:dyDescent="0.25">
      <c r="E222" s="245"/>
      <c r="F222" s="245"/>
    </row>
    <row r="223" spans="5:6" s="200" customFormat="1" x14ac:dyDescent="0.25">
      <c r="E223" s="245"/>
      <c r="F223" s="245"/>
    </row>
    <row r="224" spans="5:6" s="200" customFormat="1" x14ac:dyDescent="0.25">
      <c r="E224" s="245"/>
      <c r="F224" s="245"/>
    </row>
    <row r="225" spans="5:6" s="200" customFormat="1" x14ac:dyDescent="0.25">
      <c r="E225" s="245"/>
      <c r="F225" s="245"/>
    </row>
    <row r="226" spans="5:6" s="200" customFormat="1" x14ac:dyDescent="0.25">
      <c r="E226" s="245"/>
      <c r="F226" s="245"/>
    </row>
    <row r="227" spans="5:6" s="200" customFormat="1" x14ac:dyDescent="0.25">
      <c r="E227" s="245"/>
      <c r="F227" s="245"/>
    </row>
    <row r="228" spans="5:6" s="200" customFormat="1" x14ac:dyDescent="0.25">
      <c r="E228" s="245"/>
      <c r="F228" s="245"/>
    </row>
    <row r="229" spans="5:6" s="200" customFormat="1" x14ac:dyDescent="0.25">
      <c r="E229" s="245"/>
      <c r="F229" s="245"/>
    </row>
    <row r="230" spans="5:6" s="200" customFormat="1" x14ac:dyDescent="0.25">
      <c r="E230" s="245"/>
      <c r="F230" s="245"/>
    </row>
    <row r="231" spans="5:6" s="200" customFormat="1" x14ac:dyDescent="0.25">
      <c r="E231" s="245"/>
      <c r="F231" s="245"/>
    </row>
    <row r="232" spans="5:6" s="200" customFormat="1" x14ac:dyDescent="0.25">
      <c r="E232" s="245"/>
      <c r="F232" s="245"/>
    </row>
    <row r="233" spans="5:6" s="200" customFormat="1" x14ac:dyDescent="0.25">
      <c r="E233" s="245"/>
      <c r="F233" s="245"/>
    </row>
    <row r="234" spans="5:6" s="200" customFormat="1" x14ac:dyDescent="0.25">
      <c r="E234" s="245"/>
      <c r="F234" s="245"/>
    </row>
    <row r="235" spans="5:6" s="200" customFormat="1" x14ac:dyDescent="0.25">
      <c r="E235" s="245"/>
      <c r="F235" s="245"/>
    </row>
    <row r="236" spans="5:6" s="200" customFormat="1" x14ac:dyDescent="0.25">
      <c r="E236" s="245"/>
      <c r="F236" s="245"/>
    </row>
    <row r="237" spans="5:6" s="200" customFormat="1" x14ac:dyDescent="0.25">
      <c r="E237" s="245"/>
      <c r="F237" s="245"/>
    </row>
    <row r="238" spans="5:6" s="200" customFormat="1" x14ac:dyDescent="0.25">
      <c r="E238" s="245"/>
      <c r="F238" s="245"/>
    </row>
    <row r="239" spans="5:6" s="200" customFormat="1" x14ac:dyDescent="0.25">
      <c r="E239" s="245"/>
      <c r="F239" s="245"/>
    </row>
    <row r="240" spans="5:6" s="200" customFormat="1" x14ac:dyDescent="0.25">
      <c r="E240" s="245"/>
      <c r="F240" s="245"/>
    </row>
    <row r="241" spans="5:6" s="200" customFormat="1" x14ac:dyDescent="0.25">
      <c r="E241" s="245"/>
      <c r="F241" s="245"/>
    </row>
    <row r="242" spans="5:6" s="200" customFormat="1" x14ac:dyDescent="0.25">
      <c r="E242" s="245"/>
      <c r="F242" s="245"/>
    </row>
    <row r="243" spans="5:6" s="200" customFormat="1" x14ac:dyDescent="0.25">
      <c r="E243" s="245"/>
      <c r="F243" s="245"/>
    </row>
    <row r="244" spans="5:6" s="200" customFormat="1" x14ac:dyDescent="0.25">
      <c r="E244" s="245"/>
      <c r="F244" s="245"/>
    </row>
    <row r="245" spans="5:6" s="200" customFormat="1" x14ac:dyDescent="0.25">
      <c r="E245" s="245"/>
      <c r="F245" s="245"/>
    </row>
    <row r="246" spans="5:6" s="200" customFormat="1" x14ac:dyDescent="0.25">
      <c r="E246" s="245"/>
      <c r="F246" s="245"/>
    </row>
    <row r="247" spans="5:6" s="200" customFormat="1" x14ac:dyDescent="0.25">
      <c r="E247" s="245"/>
      <c r="F247" s="245"/>
    </row>
    <row r="248" spans="5:6" s="200" customFormat="1" x14ac:dyDescent="0.25">
      <c r="E248" s="245"/>
      <c r="F248" s="245"/>
    </row>
    <row r="249" spans="5:6" s="200" customFormat="1" x14ac:dyDescent="0.25">
      <c r="E249" s="245"/>
      <c r="F249" s="245"/>
    </row>
    <row r="250" spans="5:6" s="200" customFormat="1" x14ac:dyDescent="0.25">
      <c r="E250" s="245"/>
      <c r="F250" s="245"/>
    </row>
  </sheetData>
  <mergeCells count="226">
    <mergeCell ref="C112:D112"/>
    <mergeCell ref="E112:G112"/>
    <mergeCell ref="E113:G113"/>
    <mergeCell ref="B113:D113"/>
    <mergeCell ref="B116:D116"/>
    <mergeCell ref="E116:G116"/>
    <mergeCell ref="B117:D117"/>
    <mergeCell ref="C118:H118"/>
    <mergeCell ref="C119:D119"/>
    <mergeCell ref="E119:G119"/>
    <mergeCell ref="E117:G117"/>
    <mergeCell ref="B120:D120"/>
    <mergeCell ref="E120:G120"/>
    <mergeCell ref="B123:D123"/>
    <mergeCell ref="E123:G123"/>
    <mergeCell ref="B124:D124"/>
    <mergeCell ref="E124:G124"/>
    <mergeCell ref="B90:B91"/>
    <mergeCell ref="C90:D91"/>
    <mergeCell ref="E90:G90"/>
    <mergeCell ref="E91:G91"/>
    <mergeCell ref="C111:H111"/>
    <mergeCell ref="C97:D97"/>
    <mergeCell ref="E97:H97"/>
    <mergeCell ref="C95:D95"/>
    <mergeCell ref="E95:H95"/>
    <mergeCell ref="C94:H94"/>
    <mergeCell ref="C99:D99"/>
    <mergeCell ref="C100:D100"/>
    <mergeCell ref="C101:D101"/>
    <mergeCell ref="E100:H100"/>
    <mergeCell ref="B109:H109"/>
    <mergeCell ref="E101:H101"/>
    <mergeCell ref="C96:D96"/>
    <mergeCell ref="C98:H98"/>
    <mergeCell ref="C38:H38"/>
    <mergeCell ref="D39:D41"/>
    <mergeCell ref="G39:H41"/>
    <mergeCell ref="B4:H13"/>
    <mergeCell ref="B14:H14"/>
    <mergeCell ref="B92:B93"/>
    <mergeCell ref="C92:D93"/>
    <mergeCell ref="E92:G92"/>
    <mergeCell ref="E93:G93"/>
    <mergeCell ref="C76:H76"/>
    <mergeCell ref="C69:D69"/>
    <mergeCell ref="C70:D70"/>
    <mergeCell ref="C71:D71"/>
    <mergeCell ref="C72:D72"/>
    <mergeCell ref="C73:D73"/>
    <mergeCell ref="E71:H71"/>
    <mergeCell ref="E72:H72"/>
    <mergeCell ref="E73:H73"/>
    <mergeCell ref="C63:D63"/>
    <mergeCell ref="E63:H63"/>
    <mergeCell ref="C55:D55"/>
    <mergeCell ref="C56:D56"/>
    <mergeCell ref="C57:D57"/>
    <mergeCell ref="C58:D58"/>
    <mergeCell ref="C74:D74"/>
    <mergeCell ref="C75:D75"/>
    <mergeCell ref="C65:D65"/>
    <mergeCell ref="C66:D66"/>
    <mergeCell ref="E88:G88"/>
    <mergeCell ref="E89:G89"/>
    <mergeCell ref="C102:H102"/>
    <mergeCell ref="C67:D67"/>
    <mergeCell ref="C68:D68"/>
    <mergeCell ref="E99:H99"/>
    <mergeCell ref="E84:G84"/>
    <mergeCell ref="E96:H96"/>
    <mergeCell ref="C86:D87"/>
    <mergeCell ref="E87:H87"/>
    <mergeCell ref="E86:H86"/>
    <mergeCell ref="E74:H74"/>
    <mergeCell ref="E60:H60"/>
    <mergeCell ref="B78:B79"/>
    <mergeCell ref="E103:H103"/>
    <mergeCell ref="E104:H104"/>
    <mergeCell ref="E105:H105"/>
    <mergeCell ref="E106:H106"/>
    <mergeCell ref="E107:H107"/>
    <mergeCell ref="C88:D89"/>
    <mergeCell ref="B84:B85"/>
    <mergeCell ref="B86:B87"/>
    <mergeCell ref="C107:D107"/>
    <mergeCell ref="C64:H64"/>
    <mergeCell ref="C103:D103"/>
    <mergeCell ref="C104:D104"/>
    <mergeCell ref="C105:D105"/>
    <mergeCell ref="C106:D106"/>
    <mergeCell ref="E75:H75"/>
    <mergeCell ref="E65:H65"/>
    <mergeCell ref="E66:H66"/>
    <mergeCell ref="E67:H67"/>
    <mergeCell ref="E68:H68"/>
    <mergeCell ref="E69:H69"/>
    <mergeCell ref="B88:B89"/>
    <mergeCell ref="E70:H70"/>
    <mergeCell ref="B157:D157"/>
    <mergeCell ref="E157:G157"/>
    <mergeCell ref="B141:D141"/>
    <mergeCell ref="E141:G141"/>
    <mergeCell ref="B142:D142"/>
    <mergeCell ref="B139:D139"/>
    <mergeCell ref="E139:G139"/>
    <mergeCell ref="B140:D140"/>
    <mergeCell ref="E140:G140"/>
    <mergeCell ref="B146:D146"/>
    <mergeCell ref="E145:G145"/>
    <mergeCell ref="B145:D145"/>
    <mergeCell ref="B149:D149"/>
    <mergeCell ref="C148:D148"/>
    <mergeCell ref="E149:G149"/>
    <mergeCell ref="B2:H2"/>
    <mergeCell ref="B19:H19"/>
    <mergeCell ref="B25:H25"/>
    <mergeCell ref="B37:H37"/>
    <mergeCell ref="B16:H16"/>
    <mergeCell ref="C20:H20"/>
    <mergeCell ref="C24:H24"/>
    <mergeCell ref="C26:H26"/>
    <mergeCell ref="C36:H36"/>
    <mergeCell ref="D21:D23"/>
    <mergeCell ref="G21:H23"/>
    <mergeCell ref="C18:H18"/>
    <mergeCell ref="D33:H35"/>
    <mergeCell ref="D30:H32"/>
    <mergeCell ref="D27:H29"/>
    <mergeCell ref="B169:H169"/>
    <mergeCell ref="B156:D156"/>
    <mergeCell ref="E156:G156"/>
    <mergeCell ref="C126:D126"/>
    <mergeCell ref="E126:H126"/>
    <mergeCell ref="C127:H127"/>
    <mergeCell ref="B143:D143"/>
    <mergeCell ref="E143:G143"/>
    <mergeCell ref="B144:D144"/>
    <mergeCell ref="E144:G144"/>
    <mergeCell ref="B150:D150"/>
    <mergeCell ref="E150:G150"/>
    <mergeCell ref="B151:D151"/>
    <mergeCell ref="E151:G151"/>
    <mergeCell ref="B152:D152"/>
    <mergeCell ref="E152:G152"/>
    <mergeCell ref="B160:H160"/>
    <mergeCell ref="B162:H163"/>
    <mergeCell ref="E128:H128"/>
    <mergeCell ref="B158:D158"/>
    <mergeCell ref="E158:G158"/>
    <mergeCell ref="E146:G146"/>
    <mergeCell ref="C147:H147"/>
    <mergeCell ref="E148:G148"/>
    <mergeCell ref="B80:B81"/>
    <mergeCell ref="E79:G79"/>
    <mergeCell ref="E81:G81"/>
    <mergeCell ref="E85:G85"/>
    <mergeCell ref="C77:D77"/>
    <mergeCell ref="C78:D79"/>
    <mergeCell ref="C80:D81"/>
    <mergeCell ref="B82:B83"/>
    <mergeCell ref="C82:D83"/>
    <mergeCell ref="E82:G82"/>
    <mergeCell ref="E83:G83"/>
    <mergeCell ref="E77:H77"/>
    <mergeCell ref="C84:D85"/>
    <mergeCell ref="E78:G78"/>
    <mergeCell ref="E80:G80"/>
    <mergeCell ref="C125:H125"/>
    <mergeCell ref="C130:D130"/>
    <mergeCell ref="E129:H129"/>
    <mergeCell ref="E130:H130"/>
    <mergeCell ref="C135:H135"/>
    <mergeCell ref="E136:G136"/>
    <mergeCell ref="B137:D137"/>
    <mergeCell ref="E137:G137"/>
    <mergeCell ref="B133:H133"/>
    <mergeCell ref="C136:D136"/>
    <mergeCell ref="C42:D42"/>
    <mergeCell ref="E42:H42"/>
    <mergeCell ref="B153:D153"/>
    <mergeCell ref="C128:D128"/>
    <mergeCell ref="C129:D129"/>
    <mergeCell ref="B173:H173"/>
    <mergeCell ref="B177:H177"/>
    <mergeCell ref="B165:H165"/>
    <mergeCell ref="B121:D121"/>
    <mergeCell ref="E121:G121"/>
    <mergeCell ref="B122:D122"/>
    <mergeCell ref="E122:G122"/>
    <mergeCell ref="E142:G142"/>
    <mergeCell ref="E153:G153"/>
    <mergeCell ref="B154:D154"/>
    <mergeCell ref="E154:G154"/>
    <mergeCell ref="B155:D155"/>
    <mergeCell ref="E155:G155"/>
    <mergeCell ref="B114:D114"/>
    <mergeCell ref="E114:G114"/>
    <mergeCell ref="B115:D115"/>
    <mergeCell ref="E115:G115"/>
    <mergeCell ref="B138:D138"/>
    <mergeCell ref="E138:G138"/>
    <mergeCell ref="E61:H61"/>
    <mergeCell ref="E62:H62"/>
    <mergeCell ref="C43:H43"/>
    <mergeCell ref="D44:D46"/>
    <mergeCell ref="G44:H46"/>
    <mergeCell ref="E54:H54"/>
    <mergeCell ref="E53:H53"/>
    <mergeCell ref="E52:H52"/>
    <mergeCell ref="C54:D54"/>
    <mergeCell ref="C53:D53"/>
    <mergeCell ref="C52:D52"/>
    <mergeCell ref="C51:H51"/>
    <mergeCell ref="C47:H47"/>
    <mergeCell ref="C59:D59"/>
    <mergeCell ref="C60:D60"/>
    <mergeCell ref="C61:D61"/>
    <mergeCell ref="C62:D62"/>
    <mergeCell ref="E55:H55"/>
    <mergeCell ref="E56:H56"/>
    <mergeCell ref="E57:H57"/>
    <mergeCell ref="E58:H58"/>
    <mergeCell ref="G48:H50"/>
    <mergeCell ref="D48:D50"/>
    <mergeCell ref="E59:H59"/>
  </mergeCells>
  <dataValidations xWindow="906" yWindow="530" count="1">
    <dataValidation errorStyle="warning" showInputMessage="1" showErrorMessage="1" prompt="Wypełniać tylko w przypadku wybory Modelu 1" sqref="E79:G79" xr:uid="{CDDF550E-90D9-4743-B7D5-4D996DFD2A14}"/>
  </dataValidations>
  <pageMargins left="0.7" right="0.7" top="0.75" bottom="0.75" header="0.3" footer="0.3"/>
  <pageSetup paperSize="9" scale="65" orientation="portrait" r:id="rId1"/>
  <rowBreaks count="3" manualBreakCount="3">
    <brk id="50" min="1" max="8" man="1"/>
    <brk id="108" min="1" max="8" man="1"/>
    <brk id="159" min="1" max="8" man="1"/>
  </rowBreaks>
  <colBreaks count="1" manualBreakCount="1">
    <brk id="9"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97"/>
  <sheetViews>
    <sheetView showGridLines="0" view="pageBreakPreview" zoomScale="70" zoomScaleNormal="100" zoomScaleSheetLayoutView="70" workbookViewId="0">
      <pane xSplit="2" ySplit="14" topLeftCell="C15" activePane="bottomRight" state="frozen"/>
      <selection pane="topRight" activeCell="C1" sqref="C1"/>
      <selection pane="bottomLeft" activeCell="A9" sqref="A9"/>
      <selection pane="bottomRight" activeCell="C12" sqref="C12:F14"/>
    </sheetView>
  </sheetViews>
  <sheetFormatPr defaultColWidth="9.140625" defaultRowHeight="15" x14ac:dyDescent="0.25"/>
  <cols>
    <col min="1" max="1" width="1.5703125" style="1" customWidth="1"/>
    <col min="2" max="2" width="111.140625" style="1" customWidth="1"/>
    <col min="3" max="4" width="10.42578125" style="1" bestFit="1" customWidth="1"/>
    <col min="5" max="12" width="10.5703125" style="1" bestFit="1" customWidth="1"/>
    <col min="13" max="16" width="10" style="1" bestFit="1" customWidth="1"/>
    <col min="17" max="17" width="9" style="1" bestFit="1" customWidth="1"/>
    <col min="18" max="18" width="1.5703125" style="1" customWidth="1"/>
    <col min="19" max="19" width="127" style="1" customWidth="1"/>
    <col min="20" max="21" width="1.5703125" style="1" customWidth="1"/>
    <col min="22" max="16384" width="9.140625" style="1"/>
  </cols>
  <sheetData>
    <row r="1" spans="2:20" ht="5.0999999999999996" customHeight="1" x14ac:dyDescent="0.25"/>
    <row r="2" spans="2:20" ht="16.5" thickBot="1" x14ac:dyDescent="0.3">
      <c r="B2" s="2" t="s">
        <v>93</v>
      </c>
      <c r="C2" s="3"/>
      <c r="D2" s="3"/>
      <c r="E2" s="3"/>
      <c r="F2" s="3"/>
      <c r="G2" s="3"/>
      <c r="H2" s="3"/>
      <c r="I2" s="3"/>
      <c r="J2" s="3"/>
      <c r="K2" s="3"/>
      <c r="L2" s="3"/>
      <c r="M2" s="3"/>
      <c r="N2" s="3"/>
      <c r="O2" s="3"/>
      <c r="P2" s="3"/>
      <c r="Q2" s="3"/>
      <c r="R2" s="3"/>
      <c r="S2" s="3"/>
      <c r="T2" s="3"/>
    </row>
    <row r="3" spans="2:20" s="8" customFormat="1" ht="16.5" thickBot="1" x14ac:dyDescent="0.3">
      <c r="B3" s="4" t="s">
        <v>135</v>
      </c>
      <c r="C3" s="5"/>
      <c r="D3" s="5"/>
      <c r="E3" s="6"/>
      <c r="F3" s="91"/>
      <c r="G3" s="90"/>
      <c r="H3" s="393" t="s">
        <v>205</v>
      </c>
      <c r="I3" s="395" t="s">
        <v>206</v>
      </c>
      <c r="J3" s="393" t="s">
        <v>207</v>
      </c>
      <c r="K3" s="5"/>
      <c r="L3" s="5"/>
      <c r="M3" s="5"/>
      <c r="N3" s="5"/>
      <c r="O3" s="5"/>
      <c r="P3" s="5"/>
      <c r="Q3" s="5"/>
    </row>
    <row r="4" spans="2:20" x14ac:dyDescent="0.25">
      <c r="B4" s="9"/>
      <c r="C4" s="10"/>
      <c r="D4" s="10"/>
      <c r="F4" s="43"/>
      <c r="G4" s="43"/>
      <c r="H4" s="394"/>
      <c r="I4" s="396"/>
      <c r="J4" s="394"/>
      <c r="N4" s="1" t="b">
        <f>SUM(K17:P17)&lt;0.2</f>
        <v>1</v>
      </c>
      <c r="O4" s="62" t="s">
        <v>208</v>
      </c>
    </row>
    <row r="5" spans="2:20" x14ac:dyDescent="0.25">
      <c r="B5" s="11" t="s">
        <v>86</v>
      </c>
      <c r="C5" s="259">
        <f>SUM(C6:C9)</f>
        <v>0</v>
      </c>
      <c r="D5" s="12">
        <f>SUM(D6:D9)</f>
        <v>0</v>
      </c>
      <c r="F5" s="1" t="s">
        <v>94</v>
      </c>
      <c r="G5" s="7">
        <f ca="1">C5-G6</f>
        <v>0</v>
      </c>
      <c r="H5" s="7">
        <f ca="1">$D$6*G5</f>
        <v>0</v>
      </c>
      <c r="I5" s="7">
        <f ca="1">$D$7*G5</f>
        <v>0</v>
      </c>
      <c r="J5" s="7">
        <f ca="1">SUM($D$8:$D$9)*G5</f>
        <v>0</v>
      </c>
      <c r="N5" s="1" t="b">
        <f>Q17=1</f>
        <v>0</v>
      </c>
      <c r="O5" s="1" t="s">
        <v>118</v>
      </c>
    </row>
    <row r="6" spans="2:20" x14ac:dyDescent="0.25">
      <c r="B6" s="13" t="s">
        <v>87</v>
      </c>
      <c r="C6" s="87"/>
      <c r="D6" s="14">
        <f>IFERROR(C6/$C$5,0)</f>
        <v>0</v>
      </c>
      <c r="F6" s="1" t="s">
        <v>112</v>
      </c>
      <c r="G6" s="7">
        <f ca="1">SUM(C38:P38)</f>
        <v>0</v>
      </c>
      <c r="H6" s="7">
        <f ca="1">$D$6*G6</f>
        <v>0</v>
      </c>
      <c r="I6" s="7">
        <f ca="1">$D$7*G6</f>
        <v>0</v>
      </c>
      <c r="J6" s="7">
        <f ca="1">SUM($D$8:$D$9)*G6</f>
        <v>0</v>
      </c>
      <c r="N6" s="1" t="b">
        <f>Q18=1</f>
        <v>0</v>
      </c>
      <c r="O6" s="1" t="s">
        <v>119</v>
      </c>
    </row>
    <row r="7" spans="2:20" x14ac:dyDescent="0.25">
      <c r="B7" s="13" t="s">
        <v>68</v>
      </c>
      <c r="C7" s="87"/>
      <c r="D7" s="14">
        <f>IFERROR(C7/$C$5,0)</f>
        <v>0</v>
      </c>
      <c r="F7" s="1" t="s">
        <v>123</v>
      </c>
      <c r="G7" s="15" t="e">
        <f ca="1">G33</f>
        <v>#DIV/0!</v>
      </c>
      <c r="N7" s="16" t="b">
        <f ca="1">Q24+Q37-C5&lt;0.001</f>
        <v>1</v>
      </c>
      <c r="O7" s="1" t="s">
        <v>120</v>
      </c>
    </row>
    <row r="8" spans="2:20" x14ac:dyDescent="0.25">
      <c r="B8" s="13" t="s">
        <v>69</v>
      </c>
      <c r="C8" s="87"/>
      <c r="D8" s="14">
        <f>IFERROR(C8/$C$5,0)</f>
        <v>0</v>
      </c>
      <c r="F8" s="1" t="s">
        <v>124</v>
      </c>
      <c r="G8" s="15" t="e">
        <f ca="1">G33</f>
        <v>#DIV/0!</v>
      </c>
      <c r="N8" s="17" t="b">
        <f ca="1">Q28=0</f>
        <v>1</v>
      </c>
      <c r="O8" s="1" t="s">
        <v>121</v>
      </c>
    </row>
    <row r="9" spans="2:20" x14ac:dyDescent="0.25">
      <c r="B9" s="13" t="s">
        <v>92</v>
      </c>
      <c r="C9" s="87"/>
      <c r="D9" s="14">
        <f>IFERROR(C9/$C$5,0)</f>
        <v>0</v>
      </c>
      <c r="F9" s="1" t="s">
        <v>125</v>
      </c>
      <c r="G9" s="15" t="e">
        <f ca="1">Q33</f>
        <v>#DIV/0!</v>
      </c>
    </row>
    <row r="10" spans="2:20" ht="15.75" thickBot="1" x14ac:dyDescent="0.3">
      <c r="C10" s="18"/>
      <c r="D10" s="18"/>
      <c r="E10" s="19"/>
      <c r="F10" s="19"/>
      <c r="G10" s="19"/>
      <c r="H10" s="19"/>
      <c r="I10" s="19"/>
      <c r="J10" s="19"/>
      <c r="K10" s="19"/>
      <c r="L10" s="19"/>
      <c r="M10" s="19"/>
      <c r="N10" s="19"/>
      <c r="O10" s="19"/>
      <c r="P10" s="19"/>
    </row>
    <row r="11" spans="2:20" ht="15.75" thickBot="1" x14ac:dyDescent="0.3">
      <c r="B11" s="10"/>
      <c r="C11" s="390" t="s">
        <v>236</v>
      </c>
      <c r="D11" s="391"/>
      <c r="E11" s="391"/>
      <c r="F11" s="391"/>
      <c r="G11" s="391"/>
      <c r="H11" s="391"/>
      <c r="I11" s="391"/>
      <c r="J11" s="391"/>
      <c r="K11" s="391"/>
      <c r="L11" s="391"/>
      <c r="M11" s="391"/>
      <c r="N11" s="391"/>
      <c r="O11" s="391"/>
      <c r="P11" s="392"/>
    </row>
    <row r="12" spans="2:20" ht="17.25" customHeight="1" thickBot="1" x14ac:dyDescent="0.3">
      <c r="C12" s="390" t="s">
        <v>237</v>
      </c>
      <c r="D12" s="391"/>
      <c r="E12" s="391"/>
      <c r="F12" s="391"/>
      <c r="G12" s="390" t="s">
        <v>238</v>
      </c>
      <c r="H12" s="391"/>
      <c r="I12" s="391"/>
      <c r="J12" s="391"/>
      <c r="K12" s="391"/>
      <c r="L12" s="391"/>
      <c r="M12" s="391"/>
      <c r="N12" s="391"/>
      <c r="O12" s="391"/>
      <c r="P12" s="392"/>
    </row>
    <row r="13" spans="2:20" x14ac:dyDescent="0.25">
      <c r="B13" s="20" t="s">
        <v>146</v>
      </c>
      <c r="C13" s="399">
        <v>1</v>
      </c>
      <c r="D13" s="400"/>
      <c r="E13" s="400">
        <f>C13+1</f>
        <v>2</v>
      </c>
      <c r="F13" s="400"/>
      <c r="G13" s="397">
        <f>E13+1</f>
        <v>3</v>
      </c>
      <c r="H13" s="397"/>
      <c r="I13" s="397">
        <f>G13+1</f>
        <v>4</v>
      </c>
      <c r="J13" s="397"/>
      <c r="K13" s="397">
        <f>I13+1</f>
        <v>5</v>
      </c>
      <c r="L13" s="397"/>
      <c r="M13" s="397">
        <f>K13+1</f>
        <v>6</v>
      </c>
      <c r="N13" s="397"/>
      <c r="O13" s="397">
        <f>M13+1</f>
        <v>7</v>
      </c>
      <c r="P13" s="397"/>
      <c r="Q13" s="21" t="s">
        <v>65</v>
      </c>
    </row>
    <row r="14" spans="2:20" ht="15.75" thickBot="1" x14ac:dyDescent="0.3">
      <c r="B14" s="22"/>
      <c r="C14" s="23" t="s">
        <v>66</v>
      </c>
      <c r="D14" s="24" t="s">
        <v>67</v>
      </c>
      <c r="E14" s="24" t="s">
        <v>66</v>
      </c>
      <c r="F14" s="24" t="s">
        <v>67</v>
      </c>
      <c r="G14" s="24" t="s">
        <v>66</v>
      </c>
      <c r="H14" s="24" t="s">
        <v>67</v>
      </c>
      <c r="I14" s="24" t="s">
        <v>66</v>
      </c>
      <c r="J14" s="25" t="s">
        <v>67</v>
      </c>
      <c r="K14" s="26" t="s">
        <v>66</v>
      </c>
      <c r="L14" s="26" t="s">
        <v>67</v>
      </c>
      <c r="M14" s="26" t="s">
        <v>66</v>
      </c>
      <c r="N14" s="26" t="s">
        <v>67</v>
      </c>
      <c r="O14" s="26" t="s">
        <v>66</v>
      </c>
      <c r="P14" s="26" t="s">
        <v>67</v>
      </c>
      <c r="Q14" s="27"/>
    </row>
    <row r="15" spans="2:20" s="31" customFormat="1" ht="5.0999999999999996" customHeight="1" x14ac:dyDescent="0.25">
      <c r="B15" s="28"/>
      <c r="C15" s="29"/>
      <c r="D15" s="29"/>
      <c r="E15" s="29"/>
      <c r="F15" s="29"/>
      <c r="G15" s="29"/>
      <c r="H15" s="29"/>
      <c r="I15" s="29"/>
      <c r="J15" s="29"/>
      <c r="K15" s="29"/>
      <c r="L15" s="29"/>
      <c r="M15" s="29"/>
      <c r="N15" s="29"/>
      <c r="O15" s="29"/>
      <c r="P15" s="29"/>
      <c r="Q15" s="30"/>
    </row>
    <row r="16" spans="2:20" s="32" customFormat="1" x14ac:dyDescent="0.25">
      <c r="B16" s="32" t="s">
        <v>97</v>
      </c>
    </row>
    <row r="17" spans="2:21" x14ac:dyDescent="0.25">
      <c r="B17" s="33" t="s">
        <v>95</v>
      </c>
      <c r="C17" s="34"/>
      <c r="D17" s="34"/>
      <c r="E17" s="34"/>
      <c r="F17" s="34"/>
      <c r="G17" s="275"/>
      <c r="H17" s="275"/>
      <c r="I17" s="275"/>
      <c r="J17" s="275"/>
      <c r="K17" s="275"/>
      <c r="L17" s="275"/>
      <c r="M17" s="275"/>
      <c r="N17" s="275"/>
      <c r="O17" s="275"/>
      <c r="P17" s="275"/>
      <c r="Q17" s="15">
        <f>SUM($C17:P17)</f>
        <v>0</v>
      </c>
      <c r="U17" s="15"/>
    </row>
    <row r="18" spans="2:21" x14ac:dyDescent="0.25">
      <c r="B18" s="36" t="s">
        <v>96</v>
      </c>
      <c r="C18" s="35"/>
      <c r="D18" s="35"/>
      <c r="E18" s="35"/>
      <c r="F18" s="35"/>
      <c r="G18" s="34"/>
      <c r="H18" s="34"/>
      <c r="I18" s="34"/>
      <c r="J18" s="34"/>
      <c r="K18" s="34"/>
      <c r="L18" s="34"/>
      <c r="M18" s="34"/>
      <c r="N18" s="34"/>
      <c r="O18" s="34"/>
      <c r="P18" s="34"/>
      <c r="Q18" s="15">
        <f>SUM($C18:P18)</f>
        <v>0</v>
      </c>
    </row>
    <row r="19" spans="2:21" x14ac:dyDescent="0.25">
      <c r="B19" s="37" t="s">
        <v>98</v>
      </c>
      <c r="C19" s="38">
        <f>SUM($C17:C17)</f>
        <v>0</v>
      </c>
      <c r="D19" s="38">
        <f>SUM($C17:D17)</f>
        <v>0</v>
      </c>
      <c r="E19" s="38">
        <f>SUM($C17:E17)</f>
        <v>0</v>
      </c>
      <c r="F19" s="38">
        <f>SUM($C17:F17)</f>
        <v>0</v>
      </c>
      <c r="G19" s="38">
        <f>SUM($C17:G17)</f>
        <v>0</v>
      </c>
      <c r="H19" s="38">
        <f>SUM($C17:H17)</f>
        <v>0</v>
      </c>
      <c r="I19" s="38">
        <f>SUM($C17:I17)</f>
        <v>0</v>
      </c>
      <c r="J19" s="38">
        <f>SUM($C17:J17)</f>
        <v>0</v>
      </c>
      <c r="K19" s="38">
        <f>SUM($C17:K17)</f>
        <v>0</v>
      </c>
      <c r="L19" s="38">
        <f>SUM($C17:L17)</f>
        <v>0</v>
      </c>
      <c r="M19" s="38">
        <f>SUM($C17:M17)</f>
        <v>0</v>
      </c>
      <c r="N19" s="38">
        <f>SUM($C17:N17)</f>
        <v>0</v>
      </c>
      <c r="O19" s="38">
        <f>SUM($C17:O17)</f>
        <v>0</v>
      </c>
      <c r="P19" s="38">
        <f>SUM($C17:P17)</f>
        <v>0</v>
      </c>
      <c r="Q19" s="15">
        <f>P19</f>
        <v>0</v>
      </c>
      <c r="S19" s="62" t="s">
        <v>223</v>
      </c>
    </row>
    <row r="20" spans="2:21" x14ac:dyDescent="0.25">
      <c r="B20" s="37" t="s">
        <v>99</v>
      </c>
      <c r="C20" s="38">
        <f>SUM($C18:C18)</f>
        <v>0</v>
      </c>
      <c r="D20" s="38">
        <f>SUM($C18:D18)</f>
        <v>0</v>
      </c>
      <c r="E20" s="38">
        <f>SUM($C18:E18)</f>
        <v>0</v>
      </c>
      <c r="F20" s="38">
        <f>SUM($C18:F18)</f>
        <v>0</v>
      </c>
      <c r="G20" s="38">
        <f>SUM($C18:G18)</f>
        <v>0</v>
      </c>
      <c r="H20" s="38">
        <f>SUM($C18:H18)</f>
        <v>0</v>
      </c>
      <c r="I20" s="38">
        <f>SUM($C18:I18)</f>
        <v>0</v>
      </c>
      <c r="J20" s="38">
        <f>SUM($C18:J18)</f>
        <v>0</v>
      </c>
      <c r="K20" s="38">
        <f>SUM($C18:K18)</f>
        <v>0</v>
      </c>
      <c r="L20" s="38">
        <f>SUM($C18:L18)</f>
        <v>0</v>
      </c>
      <c r="M20" s="38">
        <f>SUM($C18:M18)</f>
        <v>0</v>
      </c>
      <c r="N20" s="38">
        <f>SUM($C18:N18)</f>
        <v>0</v>
      </c>
      <c r="O20" s="38">
        <f>SUM($C18:O18)</f>
        <v>0</v>
      </c>
      <c r="P20" s="38">
        <f>SUM($C18:P18)</f>
        <v>0</v>
      </c>
      <c r="Q20" s="15">
        <f>P20</f>
        <v>0</v>
      </c>
    </row>
    <row r="21" spans="2:21" x14ac:dyDescent="0.25">
      <c r="B21" s="71"/>
      <c r="C21" s="38"/>
      <c r="D21" s="38"/>
      <c r="E21" s="38"/>
      <c r="F21" s="38"/>
      <c r="G21" s="38"/>
      <c r="H21" s="38"/>
      <c r="I21" s="38"/>
      <c r="J21" s="38"/>
      <c r="K21" s="38"/>
      <c r="L21" s="38"/>
      <c r="M21" s="38"/>
      <c r="N21" s="38"/>
      <c r="O21" s="38"/>
      <c r="P21" s="38"/>
    </row>
    <row r="22" spans="2:21" s="19" customFormat="1" x14ac:dyDescent="0.25">
      <c r="B22" s="72" t="s">
        <v>111</v>
      </c>
      <c r="C22" s="73"/>
      <c r="D22" s="73">
        <v>0.25</v>
      </c>
      <c r="E22" s="73"/>
      <c r="F22" s="73">
        <v>0.55000000000000004</v>
      </c>
      <c r="G22" s="276"/>
      <c r="H22" s="276"/>
      <c r="I22" s="271"/>
      <c r="J22" s="271"/>
      <c r="K22" s="66"/>
      <c r="L22" s="66"/>
      <c r="M22" s="66"/>
      <c r="N22" s="66"/>
      <c r="O22" s="66"/>
      <c r="P22" s="66"/>
    </row>
    <row r="23" spans="2:21" s="31" customFormat="1" x14ac:dyDescent="0.25">
      <c r="B23" s="67"/>
      <c r="C23" s="68"/>
      <c r="D23" s="68"/>
      <c r="E23" s="68"/>
      <c r="F23" s="69"/>
      <c r="G23" s="69"/>
      <c r="H23" s="69"/>
      <c r="I23" s="68"/>
      <c r="J23" s="68"/>
      <c r="K23" s="70"/>
      <c r="L23" s="70"/>
      <c r="M23" s="70"/>
      <c r="N23" s="70"/>
      <c r="O23" s="70"/>
      <c r="P23" s="70"/>
    </row>
    <row r="24" spans="2:21" x14ac:dyDescent="0.25">
      <c r="B24" s="36" t="s">
        <v>116</v>
      </c>
      <c r="C24" s="7">
        <f t="shared" ref="C24:P24" ca="1" si="0">C17*$G$5</f>
        <v>0</v>
      </c>
      <c r="D24" s="7">
        <f t="shared" ca="1" si="0"/>
        <v>0</v>
      </c>
      <c r="E24" s="7">
        <f t="shared" ca="1" si="0"/>
        <v>0</v>
      </c>
      <c r="F24" s="7">
        <f t="shared" ca="1" si="0"/>
        <v>0</v>
      </c>
      <c r="G24" s="7">
        <f t="shared" ca="1" si="0"/>
        <v>0</v>
      </c>
      <c r="H24" s="7">
        <f t="shared" ca="1" si="0"/>
        <v>0</v>
      </c>
      <c r="I24" s="7">
        <f t="shared" ca="1" si="0"/>
        <v>0</v>
      </c>
      <c r="J24" s="7">
        <f t="shared" ca="1" si="0"/>
        <v>0</v>
      </c>
      <c r="K24" s="7">
        <f t="shared" ca="1" si="0"/>
        <v>0</v>
      </c>
      <c r="L24" s="7">
        <f t="shared" ca="1" si="0"/>
        <v>0</v>
      </c>
      <c r="M24" s="7">
        <f t="shared" ca="1" si="0"/>
        <v>0</v>
      </c>
      <c r="N24" s="7">
        <f t="shared" ca="1" si="0"/>
        <v>0</v>
      </c>
      <c r="O24" s="7">
        <f t="shared" ca="1" si="0"/>
        <v>0</v>
      </c>
      <c r="P24" s="7">
        <f t="shared" ca="1" si="0"/>
        <v>0</v>
      </c>
      <c r="Q24" s="39">
        <f ca="1">SUM(C24:P24)</f>
        <v>0</v>
      </c>
    </row>
    <row r="25" spans="2:21" x14ac:dyDescent="0.25">
      <c r="B25" s="36" t="s">
        <v>117</v>
      </c>
      <c r="C25" s="7">
        <f t="shared" ref="C25:P25" ca="1" si="1">C18*$G$5</f>
        <v>0</v>
      </c>
      <c r="D25" s="7">
        <f t="shared" ca="1" si="1"/>
        <v>0</v>
      </c>
      <c r="E25" s="7">
        <f t="shared" ca="1" si="1"/>
        <v>0</v>
      </c>
      <c r="F25" s="7">
        <f t="shared" ca="1" si="1"/>
        <v>0</v>
      </c>
      <c r="G25" s="7">
        <f t="shared" ca="1" si="1"/>
        <v>0</v>
      </c>
      <c r="H25" s="7">
        <f t="shared" ca="1" si="1"/>
        <v>0</v>
      </c>
      <c r="I25" s="7">
        <f t="shared" ca="1" si="1"/>
        <v>0</v>
      </c>
      <c r="J25" s="7">
        <f t="shared" ca="1" si="1"/>
        <v>0</v>
      </c>
      <c r="K25" s="7">
        <f t="shared" ca="1" si="1"/>
        <v>0</v>
      </c>
      <c r="L25" s="7">
        <f t="shared" ca="1" si="1"/>
        <v>0</v>
      </c>
      <c r="M25" s="7">
        <f t="shared" ca="1" si="1"/>
        <v>0</v>
      </c>
      <c r="N25" s="7">
        <f t="shared" ca="1" si="1"/>
        <v>0</v>
      </c>
      <c r="O25" s="7">
        <f t="shared" ca="1" si="1"/>
        <v>0</v>
      </c>
      <c r="P25" s="7">
        <f t="shared" ca="1" si="1"/>
        <v>0</v>
      </c>
      <c r="Q25" s="39">
        <f ca="1">SUM(C25:P25)</f>
        <v>0</v>
      </c>
    </row>
    <row r="26" spans="2:21" x14ac:dyDescent="0.25">
      <c r="B26" s="13" t="s">
        <v>113</v>
      </c>
      <c r="C26" s="7">
        <f ca="1">SUM($C24:C24)</f>
        <v>0</v>
      </c>
      <c r="D26" s="7">
        <f ca="1">SUM($C24:D24)</f>
        <v>0</v>
      </c>
      <c r="E26" s="7">
        <f ca="1">SUM($C24:E24)</f>
        <v>0</v>
      </c>
      <c r="F26" s="7">
        <f ca="1">SUM($C24:F24)</f>
        <v>0</v>
      </c>
      <c r="G26" s="7">
        <f ca="1">SUM($C24:G24)</f>
        <v>0</v>
      </c>
      <c r="H26" s="7">
        <f ca="1">SUM($C24:H24)</f>
        <v>0</v>
      </c>
      <c r="I26" s="7">
        <f ca="1">SUM($C24:I24)</f>
        <v>0</v>
      </c>
      <c r="J26" s="7">
        <f ca="1">SUM($C24:J24)</f>
        <v>0</v>
      </c>
      <c r="K26" s="7">
        <f ca="1">SUM($C24:K24)</f>
        <v>0</v>
      </c>
      <c r="L26" s="7">
        <f ca="1">SUM($C24:L24)</f>
        <v>0</v>
      </c>
      <c r="M26" s="7">
        <f ca="1">SUM($C24:M24)</f>
        <v>0</v>
      </c>
      <c r="N26" s="7">
        <f ca="1">SUM($C24:N24)</f>
        <v>0</v>
      </c>
      <c r="O26" s="7">
        <f ca="1">SUM($C24:O24)</f>
        <v>0</v>
      </c>
      <c r="P26" s="7">
        <f ca="1">SUM($C24:P24)</f>
        <v>0</v>
      </c>
      <c r="Q26" s="39">
        <f ca="1">P26</f>
        <v>0</v>
      </c>
      <c r="R26" s="17"/>
      <c r="S26" s="17"/>
      <c r="T26" s="17"/>
      <c r="U26" s="17"/>
    </row>
    <row r="27" spans="2:21" x14ac:dyDescent="0.25">
      <c r="B27" s="13" t="s">
        <v>114</v>
      </c>
      <c r="C27" s="7">
        <f ca="1">SUM($C25:C25)</f>
        <v>0</v>
      </c>
      <c r="D27" s="7">
        <f ca="1">SUM($C25:D25)</f>
        <v>0</v>
      </c>
      <c r="E27" s="7">
        <f ca="1">SUM($C25:E25)</f>
        <v>0</v>
      </c>
      <c r="F27" s="7">
        <f ca="1">SUM($C25:F25)</f>
        <v>0</v>
      </c>
      <c r="G27" s="7">
        <f ca="1">SUM($C25:G25)</f>
        <v>0</v>
      </c>
      <c r="H27" s="7">
        <f ca="1">SUM($C25:H25)</f>
        <v>0</v>
      </c>
      <c r="I27" s="7">
        <f ca="1">SUM($C25:I25)</f>
        <v>0</v>
      </c>
      <c r="J27" s="7">
        <f ca="1">SUM($C25:J25)</f>
        <v>0</v>
      </c>
      <c r="K27" s="7">
        <f ca="1">SUM($C25:K25)</f>
        <v>0</v>
      </c>
      <c r="L27" s="7">
        <f ca="1">SUM($C25:L25)</f>
        <v>0</v>
      </c>
      <c r="M27" s="7">
        <f ca="1">SUM($C25:M25)</f>
        <v>0</v>
      </c>
      <c r="N27" s="7">
        <f ca="1">SUM($C25:N25)</f>
        <v>0</v>
      </c>
      <c r="O27" s="7">
        <f ca="1">SUM($C25:O25)</f>
        <v>0</v>
      </c>
      <c r="P27" s="7">
        <f ca="1">SUM($C25:P25)</f>
        <v>0</v>
      </c>
      <c r="Q27" s="39">
        <f ca="1">P27</f>
        <v>0</v>
      </c>
      <c r="R27" s="17"/>
      <c r="S27" s="17"/>
      <c r="T27" s="17"/>
      <c r="U27" s="17"/>
    </row>
    <row r="28" spans="2:21" x14ac:dyDescent="0.25">
      <c r="B28" s="40" t="s">
        <v>115</v>
      </c>
      <c r="C28" s="41">
        <f ca="1">C26-C27</f>
        <v>0</v>
      </c>
      <c r="D28" s="41">
        <f t="shared" ref="D28:Q28" ca="1" si="2">D26-D27</f>
        <v>0</v>
      </c>
      <c r="E28" s="41">
        <f t="shared" ca="1" si="2"/>
        <v>0</v>
      </c>
      <c r="F28" s="41">
        <f t="shared" ca="1" si="2"/>
        <v>0</v>
      </c>
      <c r="G28" s="41">
        <f t="shared" ca="1" si="2"/>
        <v>0</v>
      </c>
      <c r="H28" s="41">
        <f t="shared" ca="1" si="2"/>
        <v>0</v>
      </c>
      <c r="I28" s="41">
        <f t="shared" ca="1" si="2"/>
        <v>0</v>
      </c>
      <c r="J28" s="41">
        <f t="shared" ca="1" si="2"/>
        <v>0</v>
      </c>
      <c r="K28" s="41">
        <f t="shared" ca="1" si="2"/>
        <v>0</v>
      </c>
      <c r="L28" s="41">
        <f t="shared" ca="1" si="2"/>
        <v>0</v>
      </c>
      <c r="M28" s="41">
        <f t="shared" ca="1" si="2"/>
        <v>0</v>
      </c>
      <c r="N28" s="41">
        <f t="shared" ca="1" si="2"/>
        <v>0</v>
      </c>
      <c r="O28" s="41">
        <f t="shared" ca="1" si="2"/>
        <v>0</v>
      </c>
      <c r="P28" s="41">
        <f t="shared" ca="1" si="2"/>
        <v>0</v>
      </c>
      <c r="Q28" s="42">
        <f t="shared" ca="1" si="2"/>
        <v>0</v>
      </c>
      <c r="R28" s="17"/>
      <c r="S28" s="17"/>
      <c r="T28" s="17"/>
    </row>
    <row r="30" spans="2:21" s="10" customFormat="1" x14ac:dyDescent="0.25">
      <c r="B30" s="64" t="s">
        <v>220</v>
      </c>
      <c r="C30" s="63"/>
      <c r="D30" s="63"/>
      <c r="E30" s="63"/>
      <c r="F30" s="63"/>
      <c r="G30" s="63"/>
      <c r="H30" s="63"/>
      <c r="I30" s="63"/>
      <c r="J30" s="63"/>
    </row>
    <row r="31" spans="2:21" s="10" customFormat="1" x14ac:dyDescent="0.25">
      <c r="B31" s="65" t="s">
        <v>100</v>
      </c>
      <c r="C31" s="63">
        <v>1.2500000000000001E-2</v>
      </c>
      <c r="D31" s="63">
        <v>1.2500000000000001E-2</v>
      </c>
      <c r="E31" s="63">
        <v>1.2500000000000001E-2</v>
      </c>
      <c r="F31" s="63">
        <v>1.2500000000000001E-2</v>
      </c>
      <c r="G31" s="63"/>
      <c r="H31" s="63"/>
      <c r="I31" s="63"/>
      <c r="J31" s="63"/>
      <c r="K31" s="63"/>
      <c r="L31" s="63"/>
      <c r="M31" s="63"/>
      <c r="N31" s="63"/>
      <c r="O31" s="63"/>
      <c r="P31" s="63"/>
      <c r="S31" s="268"/>
    </row>
    <row r="32" spans="2:21" s="10" customFormat="1" x14ac:dyDescent="0.25">
      <c r="B32" s="65" t="s">
        <v>202</v>
      </c>
      <c r="C32" s="269">
        <v>1.2500000000000001E-2</v>
      </c>
      <c r="D32" s="269">
        <v>1.2500000000000001E-2</v>
      </c>
      <c r="E32" s="269">
        <v>1.2500000000000001E-2</v>
      </c>
      <c r="F32" s="269">
        <v>1.2500000000000001E-2</v>
      </c>
      <c r="G32" s="269">
        <v>7.4999999999999997E-3</v>
      </c>
      <c r="H32" s="269">
        <v>7.4999999999999997E-3</v>
      </c>
      <c r="I32" s="269">
        <v>7.4999999999999997E-3</v>
      </c>
      <c r="J32" s="269">
        <v>7.4999999999999997E-3</v>
      </c>
      <c r="K32" s="269">
        <v>7.4999999999999997E-3</v>
      </c>
      <c r="L32" s="269">
        <v>7.4999999999999997E-3</v>
      </c>
      <c r="M32" s="269">
        <v>7.4999999999999997E-3</v>
      </c>
      <c r="N32" s="269">
        <v>7.4999999999999997E-3</v>
      </c>
      <c r="O32" s="269">
        <v>7.4999999999999997E-3</v>
      </c>
      <c r="P32" s="269">
        <v>7.4999999999999997E-3</v>
      </c>
      <c r="S32" s="268"/>
    </row>
    <row r="33" spans="2:19" x14ac:dyDescent="0.25">
      <c r="B33" s="61" t="s">
        <v>203</v>
      </c>
      <c r="C33" s="15"/>
      <c r="D33" s="15"/>
      <c r="E33" s="15"/>
      <c r="F33" s="15"/>
      <c r="G33" s="15" t="e">
        <f ca="1">SUM($C37:G37)/(SUM($C37:G37)+G26)</f>
        <v>#DIV/0!</v>
      </c>
      <c r="H33" s="15" t="e">
        <f ca="1">SUM($C37:H37)/(SUM($C37:H37)+H26)</f>
        <v>#DIV/0!</v>
      </c>
      <c r="I33" s="15" t="e">
        <f ca="1">SUM($C37:I37)/(SUM($C37:I37)+I26)</f>
        <v>#DIV/0!</v>
      </c>
      <c r="J33" s="15" t="e">
        <f ca="1">SUM($C37:J37)/(SUM($C37:J37)+J26)</f>
        <v>#DIV/0!</v>
      </c>
      <c r="K33" s="15" t="e">
        <f ca="1">SUM($C37:K37)/(SUM($C37:K37)+K26)</f>
        <v>#DIV/0!</v>
      </c>
      <c r="L33" s="15" t="e">
        <f ca="1">SUM($C37:L37)/(SUM($C37:L37)+L26)</f>
        <v>#DIV/0!</v>
      </c>
      <c r="M33" s="15" t="e">
        <f ca="1">SUM($C37:M37)/(SUM($C37:M37)+M26)</f>
        <v>#DIV/0!</v>
      </c>
      <c r="N33" s="15" t="e">
        <f ca="1">SUM($C37:N37)/(SUM($C37:N37)+N26)</f>
        <v>#DIV/0!</v>
      </c>
      <c r="O33" s="15" t="e">
        <f ca="1">SUM($C37:O37)/(SUM($C37:O37)+O26)</f>
        <v>#DIV/0!</v>
      </c>
      <c r="P33" s="15" t="e">
        <f ca="1">SUM($C37:P37)/(SUM($C37:P37)+P26)</f>
        <v>#DIV/0!</v>
      </c>
      <c r="Q33" s="15" t="e">
        <f ca="1">P33</f>
        <v>#DIV/0!</v>
      </c>
      <c r="S33" s="62" t="s">
        <v>226</v>
      </c>
    </row>
    <row r="34" spans="2:19" x14ac:dyDescent="0.25">
      <c r="B34" s="36"/>
    </row>
    <row r="35" spans="2:19" x14ac:dyDescent="0.25">
      <c r="B35" s="36" t="s">
        <v>101</v>
      </c>
      <c r="C35" s="39">
        <f t="shared" ref="C35:G35" si="3">$C$5*C31</f>
        <v>0</v>
      </c>
      <c r="D35" s="39">
        <f t="shared" si="3"/>
        <v>0</v>
      </c>
      <c r="E35" s="39">
        <f t="shared" si="3"/>
        <v>0</v>
      </c>
      <c r="F35" s="39">
        <f t="shared" si="3"/>
        <v>0</v>
      </c>
      <c r="G35" s="39">
        <f t="shared" si="3"/>
        <v>0</v>
      </c>
      <c r="H35" s="39"/>
      <c r="I35" s="39"/>
      <c r="J35" s="39"/>
      <c r="K35" s="39"/>
      <c r="L35" s="39"/>
      <c r="M35" s="39"/>
      <c r="N35" s="39"/>
      <c r="O35" s="39"/>
      <c r="P35" s="39"/>
      <c r="Q35" s="39">
        <f>SUM(C35:P35)</f>
        <v>0</v>
      </c>
    </row>
    <row r="36" spans="2:19" x14ac:dyDescent="0.25">
      <c r="B36" s="36" t="s">
        <v>102</v>
      </c>
      <c r="C36" s="39">
        <f ca="1">AVERAGE(C28)*C32</f>
        <v>0</v>
      </c>
      <c r="D36" s="39">
        <f t="shared" ref="D36:P36" ca="1" si="4">AVERAGE(C28:D28)*D32</f>
        <v>0</v>
      </c>
      <c r="E36" s="39">
        <f t="shared" ca="1" si="4"/>
        <v>0</v>
      </c>
      <c r="F36" s="39">
        <f t="shared" ca="1" si="4"/>
        <v>0</v>
      </c>
      <c r="G36" s="39">
        <f ca="1">AVERAGE(G28:G28)*G32</f>
        <v>0</v>
      </c>
      <c r="H36" s="39">
        <f t="shared" ca="1" si="4"/>
        <v>0</v>
      </c>
      <c r="I36" s="39">
        <f t="shared" ca="1" si="4"/>
        <v>0</v>
      </c>
      <c r="J36" s="39">
        <f t="shared" ca="1" si="4"/>
        <v>0</v>
      </c>
      <c r="K36" s="39">
        <f t="shared" ca="1" si="4"/>
        <v>0</v>
      </c>
      <c r="L36" s="39">
        <f t="shared" ca="1" si="4"/>
        <v>0</v>
      </c>
      <c r="M36" s="39">
        <f t="shared" ca="1" si="4"/>
        <v>0</v>
      </c>
      <c r="N36" s="39">
        <f t="shared" ca="1" si="4"/>
        <v>0</v>
      </c>
      <c r="O36" s="39">
        <f t="shared" ca="1" si="4"/>
        <v>0</v>
      </c>
      <c r="P36" s="39">
        <f t="shared" ca="1" si="4"/>
        <v>0</v>
      </c>
      <c r="Q36" s="39">
        <f ca="1">SUM(C36:P36)</f>
        <v>0</v>
      </c>
    </row>
    <row r="37" spans="2:19" s="19" customFormat="1" x14ac:dyDescent="0.25">
      <c r="B37" s="77" t="s">
        <v>103</v>
      </c>
      <c r="C37" s="260">
        <f ca="1">SUM(C35:C36)</f>
        <v>0</v>
      </c>
      <c r="D37" s="260">
        <f t="shared" ref="D37:P37" ca="1" si="5">SUM(D35:D36)</f>
        <v>0</v>
      </c>
      <c r="E37" s="260">
        <f t="shared" ca="1" si="5"/>
        <v>0</v>
      </c>
      <c r="F37" s="260">
        <f t="shared" ca="1" si="5"/>
        <v>0</v>
      </c>
      <c r="G37" s="260">
        <f t="shared" ca="1" si="5"/>
        <v>0</v>
      </c>
      <c r="H37" s="260">
        <f t="shared" ca="1" si="5"/>
        <v>0</v>
      </c>
      <c r="I37" s="260">
        <f t="shared" ca="1" si="5"/>
        <v>0</v>
      </c>
      <c r="J37" s="260">
        <f t="shared" ca="1" si="5"/>
        <v>0</v>
      </c>
      <c r="K37" s="260">
        <f t="shared" ca="1" si="5"/>
        <v>0</v>
      </c>
      <c r="L37" s="260">
        <f t="shared" ca="1" si="5"/>
        <v>0</v>
      </c>
      <c r="M37" s="260">
        <f t="shared" ca="1" si="5"/>
        <v>0</v>
      </c>
      <c r="N37" s="260">
        <f t="shared" ca="1" si="5"/>
        <v>0</v>
      </c>
      <c r="O37" s="260">
        <f t="shared" ca="1" si="5"/>
        <v>0</v>
      </c>
      <c r="P37" s="260">
        <f t="shared" ca="1" si="5"/>
        <v>0</v>
      </c>
      <c r="Q37" s="88">
        <f ca="1">SUM(C37:P37)</f>
        <v>0</v>
      </c>
      <c r="S37" s="75"/>
    </row>
    <row r="38" spans="2:19" s="19" customFormat="1" x14ac:dyDescent="0.25">
      <c r="B38" s="78" t="s">
        <v>104</v>
      </c>
      <c r="C38" s="398">
        <f ca="1">SUM(C37:D37)</f>
        <v>0</v>
      </c>
      <c r="D38" s="398"/>
      <c r="E38" s="398">
        <f ca="1">SUM(E37:F37)</f>
        <v>0</v>
      </c>
      <c r="F38" s="398"/>
      <c r="G38" s="398">
        <f ca="1">SUM(G37:H37)</f>
        <v>0</v>
      </c>
      <c r="H38" s="398"/>
      <c r="I38" s="398">
        <f ca="1">SUM(I37:J37)</f>
        <v>0</v>
      </c>
      <c r="J38" s="398"/>
      <c r="K38" s="398">
        <f ca="1">SUM(K37:L37)</f>
        <v>0</v>
      </c>
      <c r="L38" s="398"/>
      <c r="M38" s="398">
        <f ca="1">SUM(M37:N37)</f>
        <v>0</v>
      </c>
      <c r="N38" s="398"/>
      <c r="O38" s="398">
        <f ca="1">SUM(O37:P37)</f>
        <v>0</v>
      </c>
      <c r="P38" s="398"/>
      <c r="Q38" s="88">
        <f ca="1">SUM(C38:P38)</f>
        <v>0</v>
      </c>
    </row>
    <row r="39" spans="2:19" s="19" customFormat="1" x14ac:dyDescent="0.25">
      <c r="B39" s="76"/>
      <c r="C39" s="79"/>
      <c r="D39" s="79"/>
      <c r="E39" s="80"/>
      <c r="F39" s="80"/>
      <c r="G39" s="80"/>
      <c r="H39" s="80"/>
      <c r="I39" s="80"/>
      <c r="J39" s="80"/>
      <c r="K39" s="80"/>
      <c r="L39" s="80"/>
      <c r="M39" s="80"/>
      <c r="N39" s="80"/>
      <c r="O39" s="80"/>
      <c r="P39" s="80"/>
      <c r="Q39" s="75"/>
    </row>
    <row r="41" spans="2:19" x14ac:dyDescent="0.25">
      <c r="B41" s="81" t="s">
        <v>105</v>
      </c>
      <c r="C41" s="74"/>
      <c r="D41" s="74"/>
      <c r="E41" s="74"/>
      <c r="F41" s="74"/>
      <c r="G41" s="74"/>
      <c r="H41" s="74"/>
      <c r="I41" s="74"/>
      <c r="J41" s="74"/>
      <c r="K41" s="74"/>
      <c r="L41" s="74"/>
      <c r="M41" s="74"/>
      <c r="N41" s="74"/>
      <c r="O41" s="74"/>
      <c r="P41" s="74"/>
      <c r="Q41" s="75"/>
    </row>
    <row r="42" spans="2:19" x14ac:dyDescent="0.25">
      <c r="B42" s="36" t="s">
        <v>70</v>
      </c>
      <c r="C42" s="1">
        <f>SUM(C43:C46)</f>
        <v>0</v>
      </c>
      <c r="D42" s="1">
        <f t="shared" ref="D42:P42" si="6">SUM(D43:D46)</f>
        <v>0</v>
      </c>
      <c r="E42" s="1">
        <f t="shared" si="6"/>
        <v>0</v>
      </c>
      <c r="F42" s="1">
        <f t="shared" si="6"/>
        <v>0</v>
      </c>
      <c r="G42" s="1">
        <f t="shared" si="6"/>
        <v>0</v>
      </c>
      <c r="H42" s="1">
        <f t="shared" si="6"/>
        <v>0</v>
      </c>
      <c r="I42" s="1">
        <f t="shared" si="6"/>
        <v>0</v>
      </c>
      <c r="J42" s="1">
        <f t="shared" si="6"/>
        <v>0</v>
      </c>
      <c r="K42" s="1">
        <f t="shared" si="6"/>
        <v>0</v>
      </c>
      <c r="L42" s="1">
        <f t="shared" si="6"/>
        <v>0</v>
      </c>
      <c r="M42" s="1">
        <f t="shared" si="6"/>
        <v>0</v>
      </c>
      <c r="N42" s="1">
        <f t="shared" si="6"/>
        <v>0</v>
      </c>
      <c r="O42" s="1">
        <f t="shared" si="6"/>
        <v>0</v>
      </c>
      <c r="P42" s="1">
        <f t="shared" si="6"/>
        <v>0</v>
      </c>
      <c r="Q42" s="39">
        <f>SUM(C42:P42)</f>
        <v>0</v>
      </c>
    </row>
    <row r="43" spans="2:19" x14ac:dyDescent="0.25">
      <c r="B43" s="44" t="s">
        <v>106</v>
      </c>
      <c r="C43" s="45"/>
      <c r="D43" s="45"/>
      <c r="E43" s="45"/>
      <c r="F43" s="45"/>
      <c r="G43" s="45"/>
      <c r="H43" s="45"/>
      <c r="I43" s="45"/>
      <c r="J43" s="45"/>
      <c r="K43" s="45"/>
      <c r="L43" s="45"/>
      <c r="M43" s="45"/>
      <c r="N43" s="45"/>
      <c r="O43" s="45"/>
      <c r="P43" s="45"/>
      <c r="Q43" s="39">
        <f>SUM(C43:P43)</f>
        <v>0</v>
      </c>
    </row>
    <row r="44" spans="2:19" x14ac:dyDescent="0.25">
      <c r="B44" s="44" t="s">
        <v>107</v>
      </c>
      <c r="C44" s="45"/>
      <c r="D44" s="45"/>
      <c r="E44" s="45"/>
      <c r="F44" s="45"/>
      <c r="G44" s="45"/>
      <c r="H44" s="45"/>
      <c r="I44" s="45"/>
      <c r="J44" s="45"/>
      <c r="K44" s="45"/>
      <c r="L44" s="45"/>
      <c r="M44" s="45"/>
      <c r="N44" s="45"/>
      <c r="O44" s="45"/>
      <c r="P44" s="45"/>
      <c r="Q44" s="39">
        <f>SUM(C44:P44)</f>
        <v>0</v>
      </c>
    </row>
    <row r="45" spans="2:19" x14ac:dyDescent="0.25">
      <c r="B45" s="44" t="s">
        <v>108</v>
      </c>
      <c r="C45" s="45"/>
      <c r="D45" s="45"/>
      <c r="E45" s="45"/>
      <c r="F45" s="45"/>
      <c r="G45" s="45"/>
      <c r="H45" s="45"/>
      <c r="I45" s="45"/>
      <c r="J45" s="45"/>
      <c r="K45" s="45"/>
      <c r="L45" s="45"/>
      <c r="M45" s="45"/>
      <c r="N45" s="45"/>
      <c r="O45" s="45"/>
      <c r="P45" s="45"/>
      <c r="Q45" s="39">
        <f>SUM(C45:P45)</f>
        <v>0</v>
      </c>
    </row>
    <row r="46" spans="2:19" x14ac:dyDescent="0.25">
      <c r="B46" s="44" t="s">
        <v>109</v>
      </c>
      <c r="C46" s="45"/>
      <c r="D46" s="45"/>
      <c r="E46" s="45"/>
      <c r="F46" s="45"/>
      <c r="G46" s="45"/>
      <c r="H46" s="45"/>
      <c r="I46" s="45"/>
      <c r="J46" s="45"/>
      <c r="K46" s="45"/>
      <c r="L46" s="45"/>
      <c r="M46" s="45"/>
      <c r="N46" s="45"/>
      <c r="O46" s="45"/>
      <c r="P46" s="45"/>
      <c r="Q46" s="39">
        <f>SUM(C46:P46)</f>
        <v>0</v>
      </c>
    </row>
    <row r="47" spans="2:19" s="10" customFormat="1" ht="5.0999999999999996" customHeight="1" x14ac:dyDescent="0.25">
      <c r="B47" s="44"/>
      <c r="Q47" s="262"/>
    </row>
    <row r="48" spans="2:19" x14ac:dyDescent="0.25">
      <c r="B48" s="13" t="s">
        <v>136</v>
      </c>
      <c r="C48" s="45"/>
      <c r="D48" s="45"/>
      <c r="E48" s="45"/>
      <c r="F48" s="45"/>
      <c r="G48" s="45"/>
      <c r="H48" s="45"/>
      <c r="I48" s="45"/>
      <c r="J48" s="45"/>
      <c r="K48" s="45"/>
      <c r="L48" s="45"/>
      <c r="M48" s="45"/>
      <c r="N48" s="45"/>
      <c r="O48" s="45"/>
      <c r="P48" s="45"/>
      <c r="Q48" s="39">
        <f>SUM(C48:P48)</f>
        <v>0</v>
      </c>
    </row>
    <row r="49" spans="2:17" x14ac:dyDescent="0.25">
      <c r="B49" s="13" t="s">
        <v>137</v>
      </c>
      <c r="C49" s="45"/>
      <c r="D49" s="45"/>
      <c r="E49" s="45"/>
      <c r="F49" s="45"/>
      <c r="G49" s="45"/>
      <c r="H49" s="45"/>
      <c r="I49" s="45"/>
      <c r="J49" s="45"/>
      <c r="K49" s="45"/>
      <c r="L49" s="45"/>
      <c r="M49" s="45"/>
      <c r="N49" s="45"/>
      <c r="O49" s="45"/>
      <c r="P49" s="45"/>
      <c r="Q49" s="39">
        <f>SUM(C49:P49)</f>
        <v>0</v>
      </c>
    </row>
    <row r="50" spans="2:17" x14ac:dyDescent="0.25">
      <c r="B50" s="13" t="s">
        <v>71</v>
      </c>
      <c r="C50" s="45"/>
      <c r="D50" s="45"/>
      <c r="E50" s="45"/>
      <c r="F50" s="45"/>
      <c r="G50" s="45"/>
      <c r="H50" s="45"/>
      <c r="I50" s="45"/>
      <c r="J50" s="45"/>
      <c r="K50" s="45"/>
      <c r="L50" s="45"/>
      <c r="M50" s="45"/>
      <c r="N50" s="45"/>
      <c r="O50" s="45"/>
      <c r="P50" s="45"/>
      <c r="Q50" s="39">
        <f>SUM(C50:P50)</f>
        <v>0</v>
      </c>
    </row>
    <row r="51" spans="2:17" x14ac:dyDescent="0.25">
      <c r="B51" s="13" t="s">
        <v>72</v>
      </c>
      <c r="C51" s="45"/>
      <c r="D51" s="45"/>
      <c r="E51" s="45"/>
      <c r="F51" s="45"/>
      <c r="G51" s="45"/>
      <c r="H51" s="45"/>
      <c r="I51" s="45"/>
      <c r="J51" s="45"/>
      <c r="K51" s="45"/>
      <c r="L51" s="45"/>
      <c r="M51" s="45"/>
      <c r="N51" s="45"/>
      <c r="O51" s="45"/>
      <c r="P51" s="45"/>
      <c r="Q51" s="39">
        <f>SUM(C51:P51)</f>
        <v>0</v>
      </c>
    </row>
    <row r="52" spans="2:17" s="264" customFormat="1" ht="5.0999999999999996" customHeight="1" x14ac:dyDescent="0.25">
      <c r="B52" s="263"/>
    </row>
    <row r="53" spans="2:17" x14ac:dyDescent="0.25">
      <c r="B53" s="13" t="s">
        <v>73</v>
      </c>
      <c r="C53" s="1">
        <f>C54+C57</f>
        <v>0</v>
      </c>
      <c r="D53" s="1">
        <f t="shared" ref="D53:P53" si="7">D54+D57</f>
        <v>0</v>
      </c>
      <c r="E53" s="1">
        <f t="shared" si="7"/>
        <v>0</v>
      </c>
      <c r="F53" s="1">
        <f t="shared" si="7"/>
        <v>0</v>
      </c>
      <c r="G53" s="1">
        <f t="shared" si="7"/>
        <v>0</v>
      </c>
      <c r="H53" s="1">
        <f t="shared" si="7"/>
        <v>0</v>
      </c>
      <c r="I53" s="1">
        <f t="shared" si="7"/>
        <v>0</v>
      </c>
      <c r="J53" s="1">
        <f t="shared" si="7"/>
        <v>0</v>
      </c>
      <c r="K53" s="1">
        <f t="shared" si="7"/>
        <v>0</v>
      </c>
      <c r="L53" s="1">
        <f t="shared" si="7"/>
        <v>0</v>
      </c>
      <c r="M53" s="1">
        <f t="shared" si="7"/>
        <v>0</v>
      </c>
      <c r="N53" s="1">
        <f t="shared" si="7"/>
        <v>0</v>
      </c>
      <c r="O53" s="1">
        <f t="shared" si="7"/>
        <v>0</v>
      </c>
      <c r="P53" s="1">
        <f t="shared" si="7"/>
        <v>0</v>
      </c>
      <c r="Q53" s="39">
        <f>SUM(C53:P53)</f>
        <v>0</v>
      </c>
    </row>
    <row r="54" spans="2:17" x14ac:dyDescent="0.25">
      <c r="B54" s="46" t="s">
        <v>91</v>
      </c>
      <c r="C54" s="10">
        <f>SUM(C55:C56)</f>
        <v>0</v>
      </c>
      <c r="D54" s="10">
        <f t="shared" ref="D54:P54" si="8">SUM(D55:D56)</f>
        <v>0</v>
      </c>
      <c r="E54" s="10">
        <f t="shared" si="8"/>
        <v>0</v>
      </c>
      <c r="F54" s="10">
        <f t="shared" si="8"/>
        <v>0</v>
      </c>
      <c r="G54" s="10">
        <f t="shared" si="8"/>
        <v>0</v>
      </c>
      <c r="H54" s="10">
        <f t="shared" si="8"/>
        <v>0</v>
      </c>
      <c r="I54" s="10">
        <f t="shared" si="8"/>
        <v>0</v>
      </c>
      <c r="J54" s="10">
        <f t="shared" si="8"/>
        <v>0</v>
      </c>
      <c r="K54" s="10">
        <f t="shared" si="8"/>
        <v>0</v>
      </c>
      <c r="L54" s="10">
        <f t="shared" si="8"/>
        <v>0</v>
      </c>
      <c r="M54" s="10">
        <f t="shared" si="8"/>
        <v>0</v>
      </c>
      <c r="N54" s="10">
        <f t="shared" si="8"/>
        <v>0</v>
      </c>
      <c r="O54" s="10">
        <f t="shared" si="8"/>
        <v>0</v>
      </c>
      <c r="P54" s="10">
        <f t="shared" si="8"/>
        <v>0</v>
      </c>
      <c r="Q54" s="39">
        <f>SUM(C54:P54)</f>
        <v>0</v>
      </c>
    </row>
    <row r="55" spans="2:17" x14ac:dyDescent="0.25">
      <c r="B55" s="261" t="s">
        <v>249</v>
      </c>
      <c r="C55" s="45"/>
      <c r="D55" s="45"/>
      <c r="E55" s="45"/>
      <c r="F55" s="45"/>
      <c r="G55" s="45"/>
      <c r="H55" s="45"/>
      <c r="I55" s="45"/>
      <c r="J55" s="45"/>
      <c r="K55" s="45"/>
      <c r="L55" s="45"/>
      <c r="M55" s="45"/>
      <c r="N55" s="45"/>
      <c r="O55" s="45"/>
      <c r="P55" s="45"/>
      <c r="Q55" s="39"/>
    </row>
    <row r="56" spans="2:17" x14ac:dyDescent="0.25">
      <c r="B56" s="261" t="s">
        <v>249</v>
      </c>
      <c r="C56" s="45"/>
      <c r="D56" s="45"/>
      <c r="E56" s="45"/>
      <c r="F56" s="45"/>
      <c r="G56" s="45"/>
      <c r="H56" s="45"/>
      <c r="I56" s="45"/>
      <c r="J56" s="45"/>
      <c r="K56" s="45"/>
      <c r="L56" s="45"/>
      <c r="M56" s="45"/>
      <c r="N56" s="45"/>
      <c r="O56" s="45"/>
      <c r="P56" s="45"/>
      <c r="Q56" s="39"/>
    </row>
    <row r="57" spans="2:17" x14ac:dyDescent="0.25">
      <c r="B57" s="46" t="s">
        <v>110</v>
      </c>
      <c r="C57" s="10">
        <f t="shared" ref="C57:P57" si="9">SUM(C58:C59)</f>
        <v>0</v>
      </c>
      <c r="D57" s="10">
        <f t="shared" si="9"/>
        <v>0</v>
      </c>
      <c r="E57" s="10">
        <f t="shared" si="9"/>
        <v>0</v>
      </c>
      <c r="F57" s="10">
        <f t="shared" si="9"/>
        <v>0</v>
      </c>
      <c r="G57" s="10">
        <f t="shared" si="9"/>
        <v>0</v>
      </c>
      <c r="H57" s="10">
        <f t="shared" si="9"/>
        <v>0</v>
      </c>
      <c r="I57" s="10">
        <f t="shared" si="9"/>
        <v>0</v>
      </c>
      <c r="J57" s="10">
        <f t="shared" si="9"/>
        <v>0</v>
      </c>
      <c r="K57" s="10">
        <f t="shared" si="9"/>
        <v>0</v>
      </c>
      <c r="L57" s="10">
        <f t="shared" si="9"/>
        <v>0</v>
      </c>
      <c r="M57" s="10">
        <f t="shared" si="9"/>
        <v>0</v>
      </c>
      <c r="N57" s="10">
        <f t="shared" si="9"/>
        <v>0</v>
      </c>
      <c r="O57" s="10">
        <f t="shared" si="9"/>
        <v>0</v>
      </c>
      <c r="P57" s="10">
        <f t="shared" si="9"/>
        <v>0</v>
      </c>
      <c r="Q57" s="39">
        <f>SUM(C57:P57)</f>
        <v>0</v>
      </c>
    </row>
    <row r="58" spans="2:17" x14ac:dyDescent="0.25">
      <c r="B58" s="261" t="s">
        <v>249</v>
      </c>
      <c r="C58" s="45"/>
      <c r="D58" s="45"/>
      <c r="E58" s="45"/>
      <c r="F58" s="45"/>
      <c r="G58" s="45"/>
      <c r="H58" s="45"/>
      <c r="I58" s="45"/>
      <c r="J58" s="45"/>
      <c r="K58" s="45"/>
      <c r="L58" s="45"/>
      <c r="M58" s="45"/>
      <c r="N58" s="45"/>
      <c r="O58" s="45"/>
      <c r="P58" s="45"/>
      <c r="Q58" s="39"/>
    </row>
    <row r="59" spans="2:17" x14ac:dyDescent="0.25">
      <c r="B59" s="261" t="s">
        <v>249</v>
      </c>
      <c r="C59" s="45"/>
      <c r="D59" s="45"/>
      <c r="E59" s="45"/>
      <c r="F59" s="45"/>
      <c r="G59" s="45"/>
      <c r="H59" s="45"/>
      <c r="I59" s="45"/>
      <c r="J59" s="45"/>
      <c r="K59" s="45"/>
      <c r="L59" s="45"/>
      <c r="M59" s="45"/>
      <c r="N59" s="45"/>
      <c r="O59" s="45"/>
      <c r="P59" s="45"/>
      <c r="Q59" s="39"/>
    </row>
    <row r="60" spans="2:17" s="10" customFormat="1" ht="5.0999999999999996" customHeight="1" x14ac:dyDescent="0.25">
      <c r="B60" s="265"/>
      <c r="Q60" s="262"/>
    </row>
    <row r="61" spans="2:17" x14ac:dyDescent="0.25">
      <c r="B61" s="13" t="s">
        <v>74</v>
      </c>
      <c r="C61" s="45"/>
      <c r="D61" s="45"/>
      <c r="E61" s="45"/>
      <c r="F61" s="45"/>
      <c r="G61" s="45"/>
      <c r="H61" s="45"/>
      <c r="I61" s="45"/>
      <c r="J61" s="45"/>
      <c r="K61" s="45"/>
      <c r="L61" s="45"/>
      <c r="M61" s="45"/>
      <c r="N61" s="45"/>
      <c r="O61" s="45"/>
      <c r="P61" s="45"/>
      <c r="Q61" s="39">
        <f>SUM(C61:P61)</f>
        <v>0</v>
      </c>
    </row>
    <row r="62" spans="2:17" x14ac:dyDescent="0.25">
      <c r="B62" s="47" t="s">
        <v>75</v>
      </c>
      <c r="C62" s="45"/>
      <c r="D62" s="45"/>
      <c r="E62" s="45"/>
      <c r="F62" s="45"/>
      <c r="G62" s="45"/>
      <c r="H62" s="45"/>
      <c r="I62" s="45"/>
      <c r="J62" s="45"/>
      <c r="K62" s="45"/>
      <c r="L62" s="45"/>
      <c r="M62" s="45"/>
      <c r="N62" s="45"/>
      <c r="O62" s="45"/>
      <c r="P62" s="45"/>
      <c r="Q62" s="39">
        <f>SUM(C62:P62)</f>
        <v>0</v>
      </c>
    </row>
    <row r="63" spans="2:17" x14ac:dyDescent="0.25">
      <c r="B63" s="13" t="s">
        <v>76</v>
      </c>
      <c r="C63" s="45"/>
      <c r="D63" s="45"/>
      <c r="E63" s="45"/>
      <c r="F63" s="45"/>
      <c r="G63" s="45"/>
      <c r="H63" s="45"/>
      <c r="I63" s="45"/>
      <c r="J63" s="45"/>
      <c r="K63" s="45"/>
      <c r="L63" s="45"/>
      <c r="M63" s="45"/>
      <c r="N63" s="45"/>
      <c r="O63" s="45"/>
      <c r="P63" s="45"/>
      <c r="Q63" s="39">
        <f>SUM(C63:P63)</f>
        <v>0</v>
      </c>
    </row>
    <row r="64" spans="2:17" x14ac:dyDescent="0.25">
      <c r="B64" s="48"/>
    </row>
    <row r="65" spans="2:19" s="85" customFormat="1" x14ac:dyDescent="0.25">
      <c r="B65" s="82" t="s">
        <v>204</v>
      </c>
      <c r="C65" s="84">
        <f>SUM(C42,C48:C51,C53,C61:C63)</f>
        <v>0</v>
      </c>
      <c r="D65" s="84">
        <f t="shared" ref="D65:P65" si="10">SUM(D42,D48:D51,D53,D61:D63)</f>
        <v>0</v>
      </c>
      <c r="E65" s="84">
        <f t="shared" si="10"/>
        <v>0</v>
      </c>
      <c r="F65" s="84">
        <f t="shared" si="10"/>
        <v>0</v>
      </c>
      <c r="G65" s="84">
        <f t="shared" si="10"/>
        <v>0</v>
      </c>
      <c r="H65" s="84">
        <f t="shared" si="10"/>
        <v>0</v>
      </c>
      <c r="I65" s="84">
        <f t="shared" si="10"/>
        <v>0</v>
      </c>
      <c r="J65" s="84">
        <f t="shared" si="10"/>
        <v>0</v>
      </c>
      <c r="K65" s="84">
        <f t="shared" si="10"/>
        <v>0</v>
      </c>
      <c r="L65" s="84">
        <f t="shared" si="10"/>
        <v>0</v>
      </c>
      <c r="M65" s="84">
        <f t="shared" si="10"/>
        <v>0</v>
      </c>
      <c r="N65" s="84">
        <f t="shared" si="10"/>
        <v>0</v>
      </c>
      <c r="O65" s="84">
        <f t="shared" si="10"/>
        <v>0</v>
      </c>
      <c r="P65" s="84">
        <f t="shared" si="10"/>
        <v>0</v>
      </c>
      <c r="Q65" s="89">
        <f>SUM(C65:P65)</f>
        <v>0</v>
      </c>
    </row>
    <row r="66" spans="2:19" x14ac:dyDescent="0.25">
      <c r="B66" s="52" t="s">
        <v>89</v>
      </c>
      <c r="C66" s="86" t="e">
        <f>C65/$C$5</f>
        <v>#DIV/0!</v>
      </c>
      <c r="D66" s="86" t="e">
        <f t="shared" ref="D66:P66" si="11">D65/$C$5</f>
        <v>#DIV/0!</v>
      </c>
      <c r="E66" s="86" t="e">
        <f t="shared" si="11"/>
        <v>#DIV/0!</v>
      </c>
      <c r="F66" s="86" t="e">
        <f t="shared" si="11"/>
        <v>#DIV/0!</v>
      </c>
      <c r="G66" s="86" t="e">
        <f t="shared" si="11"/>
        <v>#DIV/0!</v>
      </c>
      <c r="H66" s="86" t="e">
        <f t="shared" si="11"/>
        <v>#DIV/0!</v>
      </c>
      <c r="I66" s="86" t="e">
        <f t="shared" si="11"/>
        <v>#DIV/0!</v>
      </c>
      <c r="J66" s="86" t="e">
        <f t="shared" si="11"/>
        <v>#DIV/0!</v>
      </c>
      <c r="K66" s="86" t="e">
        <f t="shared" si="11"/>
        <v>#DIV/0!</v>
      </c>
      <c r="L66" s="86" t="e">
        <f t="shared" si="11"/>
        <v>#DIV/0!</v>
      </c>
      <c r="M66" s="86" t="e">
        <f t="shared" si="11"/>
        <v>#DIV/0!</v>
      </c>
      <c r="N66" s="86" t="e">
        <f t="shared" si="11"/>
        <v>#DIV/0!</v>
      </c>
      <c r="O66" s="86" t="e">
        <f t="shared" si="11"/>
        <v>#DIV/0!</v>
      </c>
      <c r="P66" s="86" t="e">
        <f t="shared" si="11"/>
        <v>#DIV/0!</v>
      </c>
    </row>
    <row r="67" spans="2:19" x14ac:dyDescent="0.25">
      <c r="B67" s="52" t="s">
        <v>77</v>
      </c>
      <c r="C67" s="83" t="e">
        <f ca="1">C65/C37</f>
        <v>#DIV/0!</v>
      </c>
      <c r="D67" s="83" t="e">
        <f t="shared" ref="D67:P67" ca="1" si="12">D65/D37</f>
        <v>#DIV/0!</v>
      </c>
      <c r="E67" s="83" t="e">
        <f t="shared" ca="1" si="12"/>
        <v>#DIV/0!</v>
      </c>
      <c r="F67" s="83" t="e">
        <f t="shared" ca="1" si="12"/>
        <v>#DIV/0!</v>
      </c>
      <c r="G67" s="83" t="e">
        <f t="shared" ca="1" si="12"/>
        <v>#DIV/0!</v>
      </c>
      <c r="H67" s="83" t="e">
        <f t="shared" ca="1" si="12"/>
        <v>#DIV/0!</v>
      </c>
      <c r="I67" s="83" t="e">
        <f t="shared" ca="1" si="12"/>
        <v>#DIV/0!</v>
      </c>
      <c r="J67" s="83" t="e">
        <f t="shared" ca="1" si="12"/>
        <v>#DIV/0!</v>
      </c>
      <c r="K67" s="83" t="e">
        <f t="shared" ca="1" si="12"/>
        <v>#DIV/0!</v>
      </c>
      <c r="L67" s="83" t="e">
        <f t="shared" ca="1" si="12"/>
        <v>#DIV/0!</v>
      </c>
      <c r="M67" s="83" t="e">
        <f t="shared" ca="1" si="12"/>
        <v>#DIV/0!</v>
      </c>
      <c r="N67" s="83" t="e">
        <f t="shared" ca="1" si="12"/>
        <v>#DIV/0!</v>
      </c>
      <c r="O67" s="83" t="e">
        <f t="shared" ca="1" si="12"/>
        <v>#DIV/0!</v>
      </c>
      <c r="P67" s="83" t="e">
        <f t="shared" ca="1" si="12"/>
        <v>#DIV/0!</v>
      </c>
      <c r="Q67" s="83" t="e">
        <f ca="1">Q65/Q37</f>
        <v>#DIV/0!</v>
      </c>
    </row>
    <row r="68" spans="2:19" x14ac:dyDescent="0.25">
      <c r="B68" s="52" t="s">
        <v>138</v>
      </c>
      <c r="C68" s="83" t="e">
        <f ca="1">SUM($C65:C65)/SUM($C37:C37)</f>
        <v>#DIV/0!</v>
      </c>
      <c r="D68" s="83" t="e">
        <f ca="1">SUM($C65:D65)/SUM($C37:D37)</f>
        <v>#DIV/0!</v>
      </c>
      <c r="E68" s="83" t="e">
        <f ca="1">SUM($C65:E65)/SUM($C37:E37)</f>
        <v>#DIV/0!</v>
      </c>
      <c r="F68" s="83" t="e">
        <f ca="1">SUM($C65:F65)/SUM($C37:F37)</f>
        <v>#DIV/0!</v>
      </c>
      <c r="G68" s="83" t="e">
        <f ca="1">SUM($C65:G65)/SUM($C37:G37)</f>
        <v>#DIV/0!</v>
      </c>
      <c r="H68" s="83" t="e">
        <f ca="1">SUM($C65:H65)/SUM($C37:H37)</f>
        <v>#DIV/0!</v>
      </c>
      <c r="I68" s="83" t="e">
        <f ca="1">SUM($C65:I65)/SUM($C37:I37)</f>
        <v>#DIV/0!</v>
      </c>
      <c r="J68" s="83" t="e">
        <f ca="1">SUM($C65:J65)/SUM($C37:J37)</f>
        <v>#DIV/0!</v>
      </c>
      <c r="K68" s="83" t="e">
        <f ca="1">SUM($C65:K65)/SUM($C37:K37)</f>
        <v>#DIV/0!</v>
      </c>
      <c r="L68" s="83" t="e">
        <f ca="1">SUM($C65:L65)/SUM($C37:L37)</f>
        <v>#DIV/0!</v>
      </c>
      <c r="M68" s="83" t="e">
        <f ca="1">SUM($C65:M65)/SUM($C37:M37)</f>
        <v>#DIV/0!</v>
      </c>
      <c r="N68" s="83" t="e">
        <f ca="1">SUM($C65:N65)/SUM($C37:N37)</f>
        <v>#DIV/0!</v>
      </c>
      <c r="O68" s="83" t="e">
        <f ca="1">SUM($C65:O65)/SUM($C37:O37)</f>
        <v>#DIV/0!</v>
      </c>
      <c r="P68" s="83" t="e">
        <f ca="1">SUM($C65:P65)/SUM($C37:P37)</f>
        <v>#DIV/0!</v>
      </c>
      <c r="Q68" s="83" t="e">
        <f ca="1">Q65/Q37</f>
        <v>#DIV/0!</v>
      </c>
      <c r="S68" s="1" t="s">
        <v>139</v>
      </c>
    </row>
    <row r="70" spans="2:19" x14ac:dyDescent="0.25">
      <c r="B70" s="49" t="s">
        <v>78</v>
      </c>
      <c r="C70" s="43"/>
      <c r="D70" s="43"/>
      <c r="E70" s="43"/>
      <c r="F70" s="43"/>
      <c r="G70" s="43"/>
      <c r="H70" s="43"/>
      <c r="I70" s="43"/>
      <c r="J70" s="43"/>
      <c r="K70" s="43"/>
      <c r="L70" s="43"/>
      <c r="M70" s="43"/>
      <c r="N70" s="43"/>
      <c r="O70" s="43"/>
      <c r="P70" s="43"/>
    </row>
    <row r="71" spans="2:19" x14ac:dyDescent="0.25">
      <c r="B71" s="50" t="s">
        <v>79</v>
      </c>
    </row>
    <row r="72" spans="2:19" x14ac:dyDescent="0.25">
      <c r="B72" s="51" t="s">
        <v>80</v>
      </c>
      <c r="C72" s="45"/>
      <c r="D72" s="45"/>
      <c r="E72" s="45"/>
      <c r="F72" s="45"/>
      <c r="G72" s="45"/>
      <c r="H72" s="45"/>
      <c r="I72" s="45"/>
      <c r="J72" s="45"/>
      <c r="K72" s="45"/>
      <c r="L72" s="45"/>
      <c r="M72" s="45"/>
      <c r="N72" s="45"/>
      <c r="O72" s="45"/>
      <c r="P72" s="45"/>
    </row>
    <row r="73" spans="2:19" x14ac:dyDescent="0.25">
      <c r="B73" s="50" t="s">
        <v>81</v>
      </c>
    </row>
    <row r="74" spans="2:19" x14ac:dyDescent="0.25">
      <c r="B74" s="51" t="s">
        <v>80</v>
      </c>
      <c r="C74" s="45"/>
      <c r="D74" s="45"/>
      <c r="E74" s="45"/>
      <c r="F74" s="45"/>
      <c r="G74" s="45"/>
      <c r="H74" s="45"/>
      <c r="I74" s="45"/>
      <c r="J74" s="45"/>
      <c r="K74" s="45"/>
      <c r="L74" s="45"/>
      <c r="M74" s="45"/>
      <c r="N74" s="45"/>
      <c r="O74" s="45"/>
      <c r="P74" s="45"/>
    </row>
    <row r="75" spans="2:19" x14ac:dyDescent="0.25">
      <c r="B75" s="50" t="s">
        <v>82</v>
      </c>
    </row>
    <row r="76" spans="2:19" x14ac:dyDescent="0.25">
      <c r="B76" s="51" t="s">
        <v>80</v>
      </c>
      <c r="C76" s="45"/>
      <c r="D76" s="45"/>
      <c r="E76" s="45"/>
      <c r="F76" s="45"/>
      <c r="G76" s="45"/>
      <c r="H76" s="45"/>
      <c r="I76" s="45"/>
      <c r="J76" s="45"/>
      <c r="K76" s="45"/>
      <c r="L76" s="45"/>
      <c r="M76" s="45"/>
      <c r="N76" s="45"/>
      <c r="O76" s="45"/>
      <c r="P76" s="45"/>
    </row>
    <row r="77" spans="2:19" x14ac:dyDescent="0.25">
      <c r="B77" s="50" t="s">
        <v>83</v>
      </c>
    </row>
    <row r="78" spans="2:19" x14ac:dyDescent="0.25">
      <c r="B78" s="51" t="s">
        <v>80</v>
      </c>
      <c r="C78" s="45"/>
      <c r="D78" s="45"/>
      <c r="E78" s="45"/>
      <c r="F78" s="45"/>
      <c r="G78" s="45"/>
      <c r="H78" s="45"/>
      <c r="I78" s="45"/>
      <c r="J78" s="45"/>
      <c r="K78" s="45"/>
      <c r="L78" s="45"/>
      <c r="M78" s="45"/>
      <c r="N78" s="45"/>
      <c r="O78" s="45"/>
      <c r="P78" s="45"/>
    </row>
    <row r="79" spans="2:19" x14ac:dyDescent="0.25">
      <c r="B79" s="50" t="s">
        <v>84</v>
      </c>
    </row>
    <row r="80" spans="2:19" x14ac:dyDescent="0.25">
      <c r="B80" s="51" t="s">
        <v>80</v>
      </c>
      <c r="C80" s="45"/>
      <c r="D80" s="45"/>
      <c r="E80" s="45"/>
      <c r="F80" s="45"/>
      <c r="G80" s="45"/>
      <c r="H80" s="45"/>
      <c r="I80" s="45"/>
      <c r="J80" s="45"/>
      <c r="K80" s="45"/>
      <c r="L80" s="45"/>
      <c r="M80" s="45"/>
      <c r="N80" s="45"/>
      <c r="O80" s="45"/>
      <c r="P80" s="45"/>
    </row>
    <row r="81" spans="2:7" x14ac:dyDescent="0.25">
      <c r="B81" s="52" t="s">
        <v>85</v>
      </c>
    </row>
    <row r="86" spans="2:7" ht="60" x14ac:dyDescent="0.25">
      <c r="B86" s="53" t="s">
        <v>173</v>
      </c>
      <c r="C86" s="53" t="s">
        <v>131</v>
      </c>
      <c r="D86" s="53" t="s">
        <v>147</v>
      </c>
      <c r="E86" s="53" t="s">
        <v>148</v>
      </c>
    </row>
    <row r="87" spans="2:7" x14ac:dyDescent="0.25">
      <c r="B87" s="274" t="s">
        <v>251</v>
      </c>
      <c r="C87" s="55">
        <f>C88+C92</f>
        <v>0</v>
      </c>
      <c r="D87" s="54" t="e">
        <f ca="1">E87/C87</f>
        <v>#DIV/0!</v>
      </c>
      <c r="E87" s="56">
        <f ca="1">G5</f>
        <v>0</v>
      </c>
    </row>
    <row r="88" spans="2:7" x14ac:dyDescent="0.25">
      <c r="B88" s="54" t="s">
        <v>126</v>
      </c>
      <c r="C88" s="55">
        <f>SUM(C89:C91)</f>
        <v>0</v>
      </c>
      <c r="D88" s="54" t="e">
        <f t="shared" ref="D88:D95" ca="1" si="13">E88/C88</f>
        <v>#DIV/0!</v>
      </c>
      <c r="E88" s="54">
        <f ca="1">F88*E87</f>
        <v>0</v>
      </c>
      <c r="F88" s="57"/>
      <c r="G88" s="1" t="s">
        <v>132</v>
      </c>
    </row>
    <row r="89" spans="2:7" x14ac:dyDescent="0.25">
      <c r="B89" s="58" t="s">
        <v>127</v>
      </c>
      <c r="C89" s="59"/>
      <c r="D89" s="54" t="e">
        <f t="shared" ca="1" si="13"/>
        <v>#DIV/0!</v>
      </c>
      <c r="E89" s="60">
        <f ca="1">F89*$E$88</f>
        <v>0</v>
      </c>
      <c r="F89" s="57"/>
      <c r="G89" s="36" t="s">
        <v>133</v>
      </c>
    </row>
    <row r="90" spans="2:7" x14ac:dyDescent="0.25">
      <c r="B90" s="58" t="s">
        <v>128</v>
      </c>
      <c r="C90" s="59"/>
      <c r="D90" s="54" t="e">
        <f t="shared" ca="1" si="13"/>
        <v>#DIV/0!</v>
      </c>
      <c r="E90" s="60">
        <f ca="1">F90*$E$88</f>
        <v>0</v>
      </c>
      <c r="F90" s="57"/>
      <c r="G90" s="36" t="s">
        <v>133</v>
      </c>
    </row>
    <row r="91" spans="2:7" x14ac:dyDescent="0.25">
      <c r="B91" s="58" t="s">
        <v>129</v>
      </c>
      <c r="C91" s="59"/>
      <c r="D91" s="54" t="e">
        <f t="shared" ca="1" si="13"/>
        <v>#DIV/0!</v>
      </c>
      <c r="E91" s="60">
        <f ca="1">F91*$E$88</f>
        <v>0</v>
      </c>
      <c r="F91" s="57"/>
      <c r="G91" s="36" t="s">
        <v>133</v>
      </c>
    </row>
    <row r="92" spans="2:7" x14ac:dyDescent="0.25">
      <c r="B92" s="54" t="s">
        <v>130</v>
      </c>
      <c r="C92" s="55">
        <f>SUM(C93:C95)</f>
        <v>0</v>
      </c>
      <c r="D92" s="54" t="e">
        <f t="shared" ca="1" si="13"/>
        <v>#DIV/0!</v>
      </c>
      <c r="E92" s="54">
        <f ca="1">F92*E87</f>
        <v>0</v>
      </c>
      <c r="F92" s="57"/>
      <c r="G92" s="1" t="s">
        <v>132</v>
      </c>
    </row>
    <row r="93" spans="2:7" x14ac:dyDescent="0.25">
      <c r="B93" s="58" t="s">
        <v>127</v>
      </c>
      <c r="C93" s="59"/>
      <c r="D93" s="54" t="e">
        <f t="shared" ca="1" si="13"/>
        <v>#DIV/0!</v>
      </c>
      <c r="E93" s="60">
        <f ca="1">F93*E92</f>
        <v>0</v>
      </c>
      <c r="F93" s="57"/>
      <c r="G93" s="36" t="s">
        <v>134</v>
      </c>
    </row>
    <row r="94" spans="2:7" x14ac:dyDescent="0.25">
      <c r="B94" s="58" t="s">
        <v>128</v>
      </c>
      <c r="C94" s="59"/>
      <c r="D94" s="54" t="e">
        <f t="shared" ca="1" si="13"/>
        <v>#DIV/0!</v>
      </c>
      <c r="E94" s="60">
        <f ca="1">F94*E92</f>
        <v>0</v>
      </c>
      <c r="F94" s="57"/>
      <c r="G94" s="36" t="s">
        <v>134</v>
      </c>
    </row>
    <row r="95" spans="2:7" x14ac:dyDescent="0.25">
      <c r="B95" s="58" t="s">
        <v>129</v>
      </c>
      <c r="C95" s="59"/>
      <c r="D95" s="54" t="e">
        <f t="shared" ca="1" si="13"/>
        <v>#DIV/0!</v>
      </c>
      <c r="E95" s="60">
        <f ca="1">F95*E92</f>
        <v>0</v>
      </c>
      <c r="F95" s="57"/>
      <c r="G95" s="36" t="s">
        <v>134</v>
      </c>
    </row>
    <row r="97" ht="14.1" customHeight="1" x14ac:dyDescent="0.25"/>
  </sheetData>
  <mergeCells count="20">
    <mergeCell ref="C38:D38"/>
    <mergeCell ref="E38:F38"/>
    <mergeCell ref="G38:H38"/>
    <mergeCell ref="I38:J38"/>
    <mergeCell ref="G13:H13"/>
    <mergeCell ref="C13:D13"/>
    <mergeCell ref="E13:F13"/>
    <mergeCell ref="K13:L13"/>
    <mergeCell ref="G12:P12"/>
    <mergeCell ref="K38:L38"/>
    <mergeCell ref="M38:N38"/>
    <mergeCell ref="O38:P38"/>
    <mergeCell ref="I13:J13"/>
    <mergeCell ref="M13:N13"/>
    <mergeCell ref="O13:P13"/>
    <mergeCell ref="C12:F12"/>
    <mergeCell ref="C11:P11"/>
    <mergeCell ref="H3:H4"/>
    <mergeCell ref="I3:I4"/>
    <mergeCell ref="J3:J4"/>
  </mergeCells>
  <conditionalFormatting sqref="F19">
    <cfRule type="cellIs" dxfId="11" priority="28" operator="lessThan">
      <formula>$F$22</formula>
    </cfRule>
  </conditionalFormatting>
  <conditionalFormatting sqref="H19">
    <cfRule type="cellIs" dxfId="10" priority="26" operator="lessThan">
      <formula>$H$22</formula>
    </cfRule>
  </conditionalFormatting>
  <conditionalFormatting sqref="D6">
    <cfRule type="cellIs" dxfId="9" priority="7" operator="greaterThan">
      <formula>0.6</formula>
    </cfRule>
  </conditionalFormatting>
  <conditionalFormatting sqref="C68:P68">
    <cfRule type="cellIs" dxfId="8" priority="5" operator="greaterThan">
      <formula>1</formula>
    </cfRule>
  </conditionalFormatting>
  <conditionalFormatting sqref="G33:P33">
    <cfRule type="cellIs" dxfId="7" priority="3" operator="greaterThan">
      <formula>0.2</formula>
    </cfRule>
  </conditionalFormatting>
  <conditionalFormatting sqref="D19">
    <cfRule type="cellIs" dxfId="6" priority="2" operator="lessThan">
      <formula>$D$22</formula>
    </cfRule>
  </conditionalFormatting>
  <pageMargins left="0.7" right="0.7" top="0.75" bottom="0.75" header="0.3" footer="0.3"/>
  <pageSetup paperSize="9" scale="40" orientation="landscape" r:id="rId1"/>
  <colBreaks count="1" manualBreakCount="1">
    <brk id="1" max="10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E3E5-97E7-4DD5-A212-BCE4F1BDE222}">
  <dimension ref="B1:U130"/>
  <sheetViews>
    <sheetView showGridLines="0" view="pageBreakPreview" zoomScale="85" zoomScaleNormal="100" zoomScaleSheetLayoutView="85" workbookViewId="0">
      <pane xSplit="2" ySplit="15" topLeftCell="C16" activePane="bottomRight" state="frozen"/>
      <selection pane="topRight" activeCell="C1" sqref="C1"/>
      <selection pane="bottomLeft" activeCell="A9" sqref="A9"/>
      <selection pane="bottomRight" activeCell="B39" sqref="B39"/>
    </sheetView>
  </sheetViews>
  <sheetFormatPr defaultColWidth="9.140625" defaultRowHeight="15" outlineLevelRow="1" x14ac:dyDescent="0.25"/>
  <cols>
    <col min="1" max="1" width="1.5703125" style="92" customWidth="1"/>
    <col min="2" max="2" width="111.140625" style="92" customWidth="1"/>
    <col min="3" max="4" width="10.42578125" style="92" bestFit="1" customWidth="1"/>
    <col min="5" max="12" width="10.5703125" style="92" bestFit="1" customWidth="1"/>
    <col min="13" max="16" width="10" style="92" bestFit="1" customWidth="1"/>
    <col min="17" max="17" width="12" style="92" customWidth="1"/>
    <col min="18" max="18" width="1.5703125" style="92" customWidth="1"/>
    <col min="19" max="19" width="127" style="92" customWidth="1"/>
    <col min="20" max="21" width="1.5703125" style="92" customWidth="1"/>
    <col min="22" max="16384" width="9.140625" style="92"/>
  </cols>
  <sheetData>
    <row r="1" spans="2:20" ht="5.0999999999999996" customHeight="1" x14ac:dyDescent="0.25"/>
    <row r="2" spans="2:20" ht="16.5" thickBot="1" x14ac:dyDescent="0.3">
      <c r="B2" s="93" t="s">
        <v>93</v>
      </c>
      <c r="C2" s="94"/>
      <c r="D2" s="94"/>
      <c r="E2" s="94"/>
      <c r="F2" s="94"/>
      <c r="G2" s="94"/>
      <c r="H2" s="94"/>
      <c r="I2" s="94"/>
      <c r="J2" s="94"/>
      <c r="K2" s="94"/>
      <c r="L2" s="94"/>
      <c r="M2" s="94"/>
      <c r="N2" s="94"/>
      <c r="O2" s="94"/>
      <c r="P2" s="94"/>
      <c r="Q2" s="94"/>
      <c r="R2" s="94"/>
      <c r="S2" s="94"/>
      <c r="T2" s="94"/>
    </row>
    <row r="3" spans="2:20" s="101" customFormat="1" ht="16.350000000000001" customHeight="1" thickBot="1" x14ac:dyDescent="0.3">
      <c r="B3" s="95" t="s">
        <v>135</v>
      </c>
      <c r="C3" s="96"/>
      <c r="D3" s="96"/>
      <c r="E3" s="97"/>
      <c r="F3" s="98"/>
      <c r="G3" s="405" t="s">
        <v>210</v>
      </c>
      <c r="H3" s="99"/>
      <c r="I3" s="100"/>
      <c r="J3" s="100"/>
      <c r="K3" s="100"/>
      <c r="L3" s="96"/>
      <c r="M3" s="96"/>
      <c r="N3" s="92" t="b">
        <f>SUM(I18:P18)&lt;0.2</f>
        <v>1</v>
      </c>
      <c r="O3" s="92" t="s">
        <v>208</v>
      </c>
      <c r="P3" s="96"/>
      <c r="Q3" s="96"/>
    </row>
    <row r="4" spans="2:20" x14ac:dyDescent="0.25">
      <c r="B4" s="102"/>
      <c r="C4" s="103"/>
      <c r="D4" s="103"/>
      <c r="F4" s="104"/>
      <c r="G4" s="406"/>
      <c r="H4" s="104" t="s">
        <v>58</v>
      </c>
      <c r="I4" s="105" t="s">
        <v>205</v>
      </c>
      <c r="J4" s="105" t="s">
        <v>207</v>
      </c>
      <c r="K4" s="106" t="s">
        <v>211</v>
      </c>
      <c r="N4" s="92" t="b">
        <f>Q18=1</f>
        <v>0</v>
      </c>
      <c r="O4" s="92" t="s">
        <v>118</v>
      </c>
    </row>
    <row r="5" spans="2:20" x14ac:dyDescent="0.25">
      <c r="B5" s="107" t="s">
        <v>86</v>
      </c>
      <c r="C5" s="108">
        <f>SUM(C6:C8)</f>
        <v>0</v>
      </c>
      <c r="D5" s="109">
        <f>SUM(D6:D8)</f>
        <v>0</v>
      </c>
      <c r="F5" s="92" t="s">
        <v>94</v>
      </c>
      <c r="G5" s="98">
        <f ca="1">IFERROR(I5/C10,0)</f>
        <v>0</v>
      </c>
      <c r="H5" s="98">
        <f ca="1">IFERROR(C5-H7,0)</f>
        <v>0</v>
      </c>
      <c r="I5" s="98">
        <f ca="1">H5*D6</f>
        <v>0</v>
      </c>
      <c r="J5" s="98">
        <f ca="1">(D7+D8)*H5</f>
        <v>0</v>
      </c>
      <c r="K5" s="98">
        <f ca="1">G5*K6</f>
        <v>0</v>
      </c>
      <c r="N5" s="92" t="b">
        <f>Q19=1</f>
        <v>0</v>
      </c>
      <c r="O5" s="92" t="s">
        <v>119</v>
      </c>
    </row>
    <row r="6" spans="2:20" x14ac:dyDescent="0.25">
      <c r="B6" s="110" t="s">
        <v>87</v>
      </c>
      <c r="C6" s="111"/>
      <c r="D6" s="112">
        <f>IFERROR(C6/$C$5,0)</f>
        <v>0</v>
      </c>
      <c r="F6" s="113" t="s">
        <v>215</v>
      </c>
      <c r="G6" s="114"/>
      <c r="H6" s="114">
        <f ca="1">IFERROR(H5/$G$5,0)</f>
        <v>0</v>
      </c>
      <c r="I6" s="114">
        <f ca="1">IFERROR(I5/$G$5,0)</f>
        <v>0</v>
      </c>
      <c r="J6" s="114">
        <f ca="1">IFERROR(J5/$G$5,0)</f>
        <v>0</v>
      </c>
      <c r="K6" s="114">
        <f ca="1">1-I6-J6</f>
        <v>1</v>
      </c>
      <c r="N6" s="115" t="b">
        <f ca="1">Q26+Q33+Q58-C5&lt;0.001</f>
        <v>1</v>
      </c>
      <c r="O6" s="92" t="s">
        <v>120</v>
      </c>
    </row>
    <row r="7" spans="2:20" x14ac:dyDescent="0.25">
      <c r="B7" s="110" t="s">
        <v>69</v>
      </c>
      <c r="C7" s="111"/>
      <c r="D7" s="112">
        <f>IFERROR(C7/$C$5,0)</f>
        <v>0</v>
      </c>
      <c r="F7" s="92" t="s">
        <v>112</v>
      </c>
      <c r="G7" s="116">
        <f ca="1">H7+K7</f>
        <v>0</v>
      </c>
      <c r="H7" s="98">
        <f ca="1">Q58</f>
        <v>0</v>
      </c>
      <c r="I7" s="98">
        <f ca="1">H7*D6</f>
        <v>0</v>
      </c>
      <c r="J7" s="98">
        <f ca="1">H7*(D7+D8)</f>
        <v>0</v>
      </c>
      <c r="K7" s="116">
        <f ca="1">Q70</f>
        <v>0</v>
      </c>
      <c r="N7" s="117" t="b">
        <f ca="1">Q30=0</f>
        <v>1</v>
      </c>
      <c r="O7" s="92" t="s">
        <v>121</v>
      </c>
    </row>
    <row r="8" spans="2:20" x14ac:dyDescent="0.25">
      <c r="B8" s="110" t="s">
        <v>92</v>
      </c>
      <c r="C8" s="111"/>
      <c r="D8" s="112">
        <f>IFERROR(C8/$C$5,0)</f>
        <v>0</v>
      </c>
      <c r="F8" s="92" t="s">
        <v>123</v>
      </c>
      <c r="G8" s="118" t="e">
        <f ca="1">G54</f>
        <v>#DIV/0!</v>
      </c>
      <c r="H8" s="118"/>
      <c r="N8" s="92" t="b">
        <f ca="1">(Q56+Q57-Q58)&lt;0.001</f>
        <v>1</v>
      </c>
      <c r="O8" s="92" t="s">
        <v>122</v>
      </c>
    </row>
    <row r="9" spans="2:20" x14ac:dyDescent="0.25">
      <c r="B9" s="110"/>
      <c r="C9" s="119"/>
      <c r="D9" s="112"/>
      <c r="F9" s="92" t="s">
        <v>124</v>
      </c>
      <c r="G9" s="118" t="e">
        <f ca="1">G54</f>
        <v>#DIV/0!</v>
      </c>
      <c r="H9" s="118"/>
      <c r="N9" s="92" t="b">
        <f ca="1">Q26+Q33-H5&lt;0.001</f>
        <v>1</v>
      </c>
      <c r="O9" s="92" t="s">
        <v>218</v>
      </c>
    </row>
    <row r="10" spans="2:20" x14ac:dyDescent="0.25">
      <c r="B10" s="110" t="s">
        <v>214</v>
      </c>
      <c r="C10" s="120"/>
      <c r="D10" s="112"/>
      <c r="F10" s="92" t="s">
        <v>125</v>
      </c>
      <c r="G10" s="118" t="e">
        <f ca="1">Q54</f>
        <v>#DIV/0!</v>
      </c>
      <c r="H10" s="118"/>
      <c r="N10" s="92" t="b">
        <f ca="1">(K5-Q40)&lt;0.001</f>
        <v>1</v>
      </c>
      <c r="O10" s="92" t="s">
        <v>219</v>
      </c>
    </row>
    <row r="11" spans="2:20" ht="15.75" thickBot="1" x14ac:dyDescent="0.3">
      <c r="C11" s="121"/>
      <c r="D11" s="121"/>
      <c r="E11" s="122"/>
      <c r="F11" s="122"/>
      <c r="G11" s="122"/>
      <c r="H11" s="122"/>
      <c r="I11" s="122"/>
      <c r="J11" s="122"/>
      <c r="K11" s="122"/>
      <c r="L11" s="122"/>
      <c r="M11" s="122"/>
      <c r="N11" s="122"/>
      <c r="O11" s="122"/>
      <c r="P11" s="122"/>
    </row>
    <row r="12" spans="2:20" ht="15.75" thickBot="1" x14ac:dyDescent="0.3">
      <c r="B12" s="103"/>
      <c r="C12" s="390" t="s">
        <v>236</v>
      </c>
      <c r="D12" s="391"/>
      <c r="E12" s="391"/>
      <c r="F12" s="391"/>
      <c r="G12" s="391"/>
      <c r="H12" s="391"/>
      <c r="I12" s="391"/>
      <c r="J12" s="391"/>
      <c r="K12" s="391"/>
      <c r="L12" s="391"/>
      <c r="M12" s="391"/>
      <c r="N12" s="391"/>
      <c r="O12" s="391"/>
      <c r="P12" s="392"/>
    </row>
    <row r="13" spans="2:20" ht="17.25" customHeight="1" thickBot="1" x14ac:dyDescent="0.3">
      <c r="C13" s="390" t="s">
        <v>237</v>
      </c>
      <c r="D13" s="391"/>
      <c r="E13" s="391"/>
      <c r="F13" s="391"/>
      <c r="G13" s="390" t="s">
        <v>238</v>
      </c>
      <c r="H13" s="391"/>
      <c r="I13" s="391"/>
      <c r="J13" s="391"/>
      <c r="K13" s="391"/>
      <c r="L13" s="391"/>
      <c r="M13" s="391"/>
      <c r="N13" s="391"/>
      <c r="O13" s="391"/>
      <c r="P13" s="392"/>
    </row>
    <row r="14" spans="2:20" x14ac:dyDescent="0.25">
      <c r="B14" s="123" t="s">
        <v>146</v>
      </c>
      <c r="C14" s="402">
        <v>1</v>
      </c>
      <c r="D14" s="403"/>
      <c r="E14" s="403">
        <f>C14+1</f>
        <v>2</v>
      </c>
      <c r="F14" s="403"/>
      <c r="G14" s="404">
        <f>E14+1</f>
        <v>3</v>
      </c>
      <c r="H14" s="404"/>
      <c r="I14" s="404">
        <f>G14+1</f>
        <v>4</v>
      </c>
      <c r="J14" s="404"/>
      <c r="K14" s="404">
        <f>I14+1</f>
        <v>5</v>
      </c>
      <c r="L14" s="404"/>
      <c r="M14" s="404">
        <f>K14+1</f>
        <v>6</v>
      </c>
      <c r="N14" s="404"/>
      <c r="O14" s="404">
        <f>M14+1</f>
        <v>7</v>
      </c>
      <c r="P14" s="404"/>
      <c r="Q14" s="124" t="s">
        <v>65</v>
      </c>
    </row>
    <row r="15" spans="2:20" ht="15.75" thickBot="1" x14ac:dyDescent="0.3">
      <c r="B15" s="125"/>
      <c r="C15" s="126" t="s">
        <v>66</v>
      </c>
      <c r="D15" s="127" t="s">
        <v>67</v>
      </c>
      <c r="E15" s="127" t="s">
        <v>66</v>
      </c>
      <c r="F15" s="127" t="s">
        <v>67</v>
      </c>
      <c r="G15" s="127" t="s">
        <v>66</v>
      </c>
      <c r="H15" s="128" t="s">
        <v>67</v>
      </c>
      <c r="I15" s="129" t="s">
        <v>66</v>
      </c>
      <c r="J15" s="129" t="s">
        <v>67</v>
      </c>
      <c r="K15" s="129" t="s">
        <v>66</v>
      </c>
      <c r="L15" s="129" t="s">
        <v>67</v>
      </c>
      <c r="M15" s="129" t="s">
        <v>66</v>
      </c>
      <c r="N15" s="129" t="s">
        <v>67</v>
      </c>
      <c r="O15" s="127" t="s">
        <v>66</v>
      </c>
      <c r="P15" s="128" t="s">
        <v>67</v>
      </c>
      <c r="Q15" s="130"/>
    </row>
    <row r="16" spans="2:20" s="100" customFormat="1" ht="5.0999999999999996" customHeight="1" x14ac:dyDescent="0.25">
      <c r="B16" s="131"/>
      <c r="C16" s="132"/>
      <c r="D16" s="132"/>
      <c r="E16" s="132"/>
      <c r="F16" s="132"/>
      <c r="G16" s="132"/>
      <c r="H16" s="132"/>
      <c r="I16" s="132"/>
      <c r="J16" s="132"/>
      <c r="K16" s="132"/>
      <c r="L16" s="132"/>
      <c r="M16" s="132"/>
      <c r="N16" s="132"/>
      <c r="Q16" s="133"/>
    </row>
    <row r="17" spans="2:21" s="134" customFormat="1" x14ac:dyDescent="0.25">
      <c r="B17" s="134" t="s">
        <v>97</v>
      </c>
    </row>
    <row r="18" spans="2:21" x14ac:dyDescent="0.25">
      <c r="B18" s="135" t="s">
        <v>95</v>
      </c>
      <c r="C18" s="136"/>
      <c r="D18" s="136"/>
      <c r="E18" s="136"/>
      <c r="F18" s="136"/>
      <c r="G18" s="277"/>
      <c r="H18" s="277"/>
      <c r="I18" s="277"/>
      <c r="J18" s="277"/>
      <c r="K18" s="277"/>
      <c r="L18" s="277"/>
      <c r="M18" s="277"/>
      <c r="N18" s="277"/>
      <c r="Q18" s="118">
        <f>SUM($C18:P18)</f>
        <v>0</v>
      </c>
      <c r="U18" s="118"/>
    </row>
    <row r="19" spans="2:21" x14ac:dyDescent="0.25">
      <c r="B19" s="138" t="s">
        <v>96</v>
      </c>
      <c r="C19" s="137"/>
      <c r="D19" s="137"/>
      <c r="E19" s="137"/>
      <c r="F19" s="137"/>
      <c r="G19" s="136"/>
      <c r="H19" s="136"/>
      <c r="I19" s="136"/>
      <c r="J19" s="136"/>
      <c r="K19" s="136"/>
      <c r="L19" s="136"/>
      <c r="M19" s="136"/>
      <c r="N19" s="136"/>
      <c r="O19" s="136"/>
      <c r="P19" s="136"/>
      <c r="Q19" s="118">
        <f>SUM($C19:P19)</f>
        <v>0</v>
      </c>
    </row>
    <row r="20" spans="2:21" x14ac:dyDescent="0.25">
      <c r="B20" s="139" t="s">
        <v>98</v>
      </c>
      <c r="C20" s="140">
        <f>SUM($C18:C18)</f>
        <v>0</v>
      </c>
      <c r="D20" s="140">
        <f>SUM($C18:D18)</f>
        <v>0</v>
      </c>
      <c r="E20" s="140">
        <f>SUM($C18:E18)</f>
        <v>0</v>
      </c>
      <c r="F20" s="140">
        <f>SUM($C18:F18)</f>
        <v>0</v>
      </c>
      <c r="G20" s="140">
        <f>SUM($C18:G18)</f>
        <v>0</v>
      </c>
      <c r="H20" s="140">
        <f>SUM($C18:H18)</f>
        <v>0</v>
      </c>
      <c r="I20" s="140">
        <f>SUM($C18:I18)</f>
        <v>0</v>
      </c>
      <c r="J20" s="140">
        <f>SUM($C18:J18)</f>
        <v>0</v>
      </c>
      <c r="K20" s="140">
        <f>SUM($C18:K18)</f>
        <v>0</v>
      </c>
      <c r="L20" s="140">
        <f>SUM($C18:L18)</f>
        <v>0</v>
      </c>
      <c r="M20" s="140">
        <f>SUM($C18:M18)</f>
        <v>0</v>
      </c>
      <c r="N20" s="140">
        <f>SUM($C18:N18)</f>
        <v>0</v>
      </c>
      <c r="O20" s="140">
        <f>SUM($C18:O18)</f>
        <v>0</v>
      </c>
      <c r="P20" s="140">
        <f>SUM($C18:P18)</f>
        <v>0</v>
      </c>
      <c r="Q20" s="118">
        <f>P20</f>
        <v>0</v>
      </c>
      <c r="S20" s="62" t="s">
        <v>223</v>
      </c>
    </row>
    <row r="21" spans="2:21" x14ac:dyDescent="0.25">
      <c r="B21" s="139" t="s">
        <v>99</v>
      </c>
      <c r="C21" s="140">
        <f>SUM($C19:C19)</f>
        <v>0</v>
      </c>
      <c r="D21" s="140">
        <f>SUM($C19:D19)</f>
        <v>0</v>
      </c>
      <c r="E21" s="140">
        <f>SUM($C19:E19)</f>
        <v>0</v>
      </c>
      <c r="F21" s="140">
        <f>SUM($C19:F19)</f>
        <v>0</v>
      </c>
      <c r="G21" s="140">
        <f>SUM($C19:G19)</f>
        <v>0</v>
      </c>
      <c r="H21" s="140">
        <f>SUM($C19:H19)</f>
        <v>0</v>
      </c>
      <c r="I21" s="140">
        <f>SUM($C19:I19)</f>
        <v>0</v>
      </c>
      <c r="J21" s="140">
        <f>SUM($C19:J19)</f>
        <v>0</v>
      </c>
      <c r="K21" s="140">
        <f>SUM($C19:K19)</f>
        <v>0</v>
      </c>
      <c r="L21" s="140">
        <f>SUM($C19:L19)</f>
        <v>0</v>
      </c>
      <c r="M21" s="140">
        <f>SUM($C19:M19)</f>
        <v>0</v>
      </c>
      <c r="N21" s="140">
        <f>SUM($C19:N19)</f>
        <v>0</v>
      </c>
      <c r="O21" s="140">
        <f>SUM($C19:O19)</f>
        <v>0</v>
      </c>
      <c r="P21" s="140">
        <f>SUM($C19:P19)</f>
        <v>0</v>
      </c>
      <c r="Q21" s="118">
        <f>P21</f>
        <v>0</v>
      </c>
    </row>
    <row r="22" spans="2:21" x14ac:dyDescent="0.25">
      <c r="B22" s="141"/>
      <c r="C22" s="140"/>
      <c r="D22" s="140"/>
      <c r="E22" s="140"/>
      <c r="F22" s="140"/>
      <c r="G22" s="140"/>
      <c r="H22" s="140"/>
      <c r="I22" s="140"/>
      <c r="J22" s="140"/>
      <c r="K22" s="140"/>
      <c r="L22" s="140"/>
      <c r="M22" s="140"/>
      <c r="N22" s="140"/>
    </row>
    <row r="23" spans="2:21" s="122" customFormat="1" x14ac:dyDescent="0.25">
      <c r="B23" s="142" t="s">
        <v>111</v>
      </c>
      <c r="C23" s="143"/>
      <c r="D23" s="143">
        <v>0.25</v>
      </c>
      <c r="E23" s="143"/>
      <c r="F23" s="143">
        <v>0.55000000000000004</v>
      </c>
      <c r="G23" s="273"/>
      <c r="H23" s="273"/>
      <c r="I23" s="272"/>
      <c r="J23" s="144"/>
      <c r="K23" s="144"/>
      <c r="L23" s="144"/>
      <c r="M23" s="144"/>
      <c r="N23" s="144"/>
    </row>
    <row r="24" spans="2:21" s="100" customFormat="1" x14ac:dyDescent="0.25">
      <c r="B24" s="145"/>
      <c r="C24" s="146"/>
      <c r="D24" s="146"/>
      <c r="E24" s="146"/>
      <c r="F24" s="147"/>
      <c r="G24" s="146"/>
      <c r="H24" s="146"/>
      <c r="I24" s="148"/>
      <c r="J24" s="148"/>
      <c r="K24" s="148"/>
      <c r="L24" s="148"/>
      <c r="M24" s="148"/>
      <c r="N24" s="148"/>
    </row>
    <row r="25" spans="2:21" s="100" customFormat="1" x14ac:dyDescent="0.25">
      <c r="B25" s="149" t="s">
        <v>212</v>
      </c>
      <c r="C25" s="146"/>
      <c r="D25" s="146"/>
      <c r="E25" s="146"/>
      <c r="F25" s="147"/>
      <c r="G25" s="146"/>
      <c r="H25" s="146"/>
      <c r="I25" s="148"/>
      <c r="J25" s="148"/>
      <c r="K25" s="148"/>
      <c r="L25" s="148"/>
      <c r="M25" s="148"/>
      <c r="N25" s="148"/>
    </row>
    <row r="26" spans="2:21" x14ac:dyDescent="0.25">
      <c r="B26" s="150" t="s">
        <v>116</v>
      </c>
      <c r="C26" s="98">
        <f t="shared" ref="C26:P26" ca="1" si="0">C18*$G$5*$I$6</f>
        <v>0</v>
      </c>
      <c r="D26" s="98">
        <f t="shared" ca="1" si="0"/>
        <v>0</v>
      </c>
      <c r="E26" s="98">
        <f t="shared" ca="1" si="0"/>
        <v>0</v>
      </c>
      <c r="F26" s="98">
        <f t="shared" ca="1" si="0"/>
        <v>0</v>
      </c>
      <c r="G26" s="98">
        <f t="shared" ca="1" si="0"/>
        <v>0</v>
      </c>
      <c r="H26" s="98">
        <f t="shared" ca="1" si="0"/>
        <v>0</v>
      </c>
      <c r="I26" s="98">
        <f t="shared" ca="1" si="0"/>
        <v>0</v>
      </c>
      <c r="J26" s="98">
        <f t="shared" ca="1" si="0"/>
        <v>0</v>
      </c>
      <c r="K26" s="98">
        <f t="shared" ca="1" si="0"/>
        <v>0</v>
      </c>
      <c r="L26" s="98">
        <f t="shared" ca="1" si="0"/>
        <v>0</v>
      </c>
      <c r="M26" s="98">
        <f t="shared" ca="1" si="0"/>
        <v>0</v>
      </c>
      <c r="N26" s="98">
        <f t="shared" ca="1" si="0"/>
        <v>0</v>
      </c>
      <c r="O26" s="98">
        <f t="shared" ca="1" si="0"/>
        <v>0</v>
      </c>
      <c r="P26" s="98">
        <f t="shared" ca="1" si="0"/>
        <v>0</v>
      </c>
      <c r="Q26" s="116">
        <f ca="1">SUM(C26:P26)</f>
        <v>0</v>
      </c>
    </row>
    <row r="27" spans="2:21" x14ac:dyDescent="0.25">
      <c r="B27" s="150" t="s">
        <v>117</v>
      </c>
      <c r="C27" s="98">
        <f t="shared" ref="C27:P27" ca="1" si="1">C19*$G$5*$I$6</f>
        <v>0</v>
      </c>
      <c r="D27" s="98">
        <f t="shared" ca="1" si="1"/>
        <v>0</v>
      </c>
      <c r="E27" s="98">
        <f t="shared" ca="1" si="1"/>
        <v>0</v>
      </c>
      <c r="F27" s="98">
        <f t="shared" ca="1" si="1"/>
        <v>0</v>
      </c>
      <c r="G27" s="98">
        <f t="shared" ca="1" si="1"/>
        <v>0</v>
      </c>
      <c r="H27" s="98">
        <f t="shared" ca="1" si="1"/>
        <v>0</v>
      </c>
      <c r="I27" s="98">
        <f t="shared" ca="1" si="1"/>
        <v>0</v>
      </c>
      <c r="J27" s="98">
        <f t="shared" ca="1" si="1"/>
        <v>0</v>
      </c>
      <c r="K27" s="98">
        <f t="shared" ca="1" si="1"/>
        <v>0</v>
      </c>
      <c r="L27" s="98">
        <f t="shared" ca="1" si="1"/>
        <v>0</v>
      </c>
      <c r="M27" s="98">
        <f t="shared" ca="1" si="1"/>
        <v>0</v>
      </c>
      <c r="N27" s="98">
        <f t="shared" ca="1" si="1"/>
        <v>0</v>
      </c>
      <c r="O27" s="98">
        <f t="shared" ca="1" si="1"/>
        <v>0</v>
      </c>
      <c r="P27" s="98">
        <f t="shared" ca="1" si="1"/>
        <v>0</v>
      </c>
      <c r="Q27" s="116">
        <f ca="1">SUM(C27:P27)</f>
        <v>0</v>
      </c>
    </row>
    <row r="28" spans="2:21" outlineLevel="1" x14ac:dyDescent="0.25">
      <c r="B28" s="151" t="s">
        <v>113</v>
      </c>
      <c r="C28" s="98">
        <f ca="1">SUM($C26:C26)</f>
        <v>0</v>
      </c>
      <c r="D28" s="98">
        <f ca="1">SUM($C26:D26)</f>
        <v>0</v>
      </c>
      <c r="E28" s="98">
        <f ca="1">SUM($C26:E26)</f>
        <v>0</v>
      </c>
      <c r="F28" s="98">
        <f ca="1">SUM($C26:F26)</f>
        <v>0</v>
      </c>
      <c r="G28" s="98">
        <f ca="1">SUM($C26:G26)</f>
        <v>0</v>
      </c>
      <c r="H28" s="98">
        <f ca="1">SUM($C26:H26)</f>
        <v>0</v>
      </c>
      <c r="I28" s="98">
        <f ca="1">SUM($C26:I26)</f>
        <v>0</v>
      </c>
      <c r="J28" s="98">
        <f ca="1">SUM($C26:J26)</f>
        <v>0</v>
      </c>
      <c r="K28" s="98">
        <f ca="1">SUM($C26:K26)</f>
        <v>0</v>
      </c>
      <c r="L28" s="98">
        <f ca="1">SUM($C26:L26)</f>
        <v>0</v>
      </c>
      <c r="M28" s="98">
        <f ca="1">SUM($C26:M26)</f>
        <v>0</v>
      </c>
      <c r="N28" s="98">
        <f ca="1">SUM($C26:N26)</f>
        <v>0</v>
      </c>
      <c r="O28" s="98">
        <f ca="1">SUM($C26:O26)</f>
        <v>0</v>
      </c>
      <c r="P28" s="98">
        <f ca="1">SUM($C26:P26)</f>
        <v>0</v>
      </c>
      <c r="Q28" s="116">
        <f ca="1">P28</f>
        <v>0</v>
      </c>
      <c r="R28" s="117"/>
      <c r="S28" s="117"/>
      <c r="T28" s="117"/>
      <c r="U28" s="117"/>
    </row>
    <row r="29" spans="2:21" outlineLevel="1" x14ac:dyDescent="0.25">
      <c r="B29" s="151" t="s">
        <v>114</v>
      </c>
      <c r="C29" s="98">
        <f ca="1">SUM($C27:C27)</f>
        <v>0</v>
      </c>
      <c r="D29" s="98">
        <f ca="1">SUM($C27:D27)</f>
        <v>0</v>
      </c>
      <c r="E29" s="98">
        <f ca="1">SUM($C27:E27)</f>
        <v>0</v>
      </c>
      <c r="F29" s="98">
        <f ca="1">SUM($C27:F27)</f>
        <v>0</v>
      </c>
      <c r="G29" s="98">
        <f ca="1">SUM($C27:G27)</f>
        <v>0</v>
      </c>
      <c r="H29" s="98">
        <f ca="1">SUM($C27:H27)</f>
        <v>0</v>
      </c>
      <c r="I29" s="98">
        <f ca="1">SUM($C27:I27)</f>
        <v>0</v>
      </c>
      <c r="J29" s="98">
        <f ca="1">SUM($C27:J27)</f>
        <v>0</v>
      </c>
      <c r="K29" s="98">
        <f ca="1">SUM($C27:K27)</f>
        <v>0</v>
      </c>
      <c r="L29" s="98">
        <f ca="1">SUM($C27:L27)</f>
        <v>0</v>
      </c>
      <c r="M29" s="98">
        <f ca="1">SUM($C27:M27)</f>
        <v>0</v>
      </c>
      <c r="N29" s="98">
        <f ca="1">SUM($C27:N27)</f>
        <v>0</v>
      </c>
      <c r="O29" s="98">
        <f ca="1">SUM($C27:O27)</f>
        <v>0</v>
      </c>
      <c r="P29" s="98">
        <f ca="1">SUM($C27:P27)</f>
        <v>0</v>
      </c>
      <c r="Q29" s="116">
        <f ca="1">P29</f>
        <v>0</v>
      </c>
      <c r="R29" s="117"/>
      <c r="S29" s="117"/>
      <c r="T29" s="117"/>
      <c r="U29" s="117"/>
    </row>
    <row r="30" spans="2:21" s="122" customFormat="1" x14ac:dyDescent="0.25">
      <c r="B30" s="152" t="s">
        <v>115</v>
      </c>
      <c r="C30" s="153">
        <f t="shared" ref="C30:Q30" ca="1" si="2">C28-C29</f>
        <v>0</v>
      </c>
      <c r="D30" s="153">
        <f t="shared" ca="1" si="2"/>
        <v>0</v>
      </c>
      <c r="E30" s="153">
        <f t="shared" ca="1" si="2"/>
        <v>0</v>
      </c>
      <c r="F30" s="153">
        <f t="shared" ca="1" si="2"/>
        <v>0</v>
      </c>
      <c r="G30" s="153">
        <f t="shared" ref="G30:P30" ca="1" si="3">G28-G29</f>
        <v>0</v>
      </c>
      <c r="H30" s="153">
        <f t="shared" ca="1" si="3"/>
        <v>0</v>
      </c>
      <c r="I30" s="153">
        <f t="shared" ca="1" si="3"/>
        <v>0</v>
      </c>
      <c r="J30" s="153">
        <f t="shared" ca="1" si="3"/>
        <v>0</v>
      </c>
      <c r="K30" s="153">
        <f t="shared" ca="1" si="3"/>
        <v>0</v>
      </c>
      <c r="L30" s="153">
        <f t="shared" ca="1" si="3"/>
        <v>0</v>
      </c>
      <c r="M30" s="153">
        <f t="shared" ca="1" si="3"/>
        <v>0</v>
      </c>
      <c r="N30" s="153">
        <f t="shared" ca="1" si="3"/>
        <v>0</v>
      </c>
      <c r="O30" s="153">
        <f t="shared" ca="1" si="3"/>
        <v>0</v>
      </c>
      <c r="P30" s="153">
        <f t="shared" ca="1" si="3"/>
        <v>0</v>
      </c>
      <c r="Q30" s="154">
        <f t="shared" ca="1" si="2"/>
        <v>0</v>
      </c>
      <c r="R30" s="155"/>
      <c r="S30" s="155"/>
      <c r="T30" s="155"/>
    </row>
    <row r="32" spans="2:21" x14ac:dyDescent="0.25">
      <c r="B32" s="149" t="s">
        <v>213</v>
      </c>
    </row>
    <row r="33" spans="2:17" x14ac:dyDescent="0.25">
      <c r="B33" s="150" t="s">
        <v>116</v>
      </c>
      <c r="C33" s="98">
        <f t="shared" ref="C33:P33" ca="1" si="4">C18*$G$5*$J$6</f>
        <v>0</v>
      </c>
      <c r="D33" s="98">
        <f t="shared" ca="1" si="4"/>
        <v>0</v>
      </c>
      <c r="E33" s="98">
        <f t="shared" ca="1" si="4"/>
        <v>0</v>
      </c>
      <c r="F33" s="98">
        <f t="shared" ca="1" si="4"/>
        <v>0</v>
      </c>
      <c r="G33" s="98">
        <f t="shared" ca="1" si="4"/>
        <v>0</v>
      </c>
      <c r="H33" s="98">
        <f t="shared" ca="1" si="4"/>
        <v>0</v>
      </c>
      <c r="I33" s="98">
        <f t="shared" ca="1" si="4"/>
        <v>0</v>
      </c>
      <c r="J33" s="98">
        <f t="shared" ca="1" si="4"/>
        <v>0</v>
      </c>
      <c r="K33" s="98">
        <f t="shared" ca="1" si="4"/>
        <v>0</v>
      </c>
      <c r="L33" s="98">
        <f t="shared" ca="1" si="4"/>
        <v>0</v>
      </c>
      <c r="M33" s="98">
        <f t="shared" ca="1" si="4"/>
        <v>0</v>
      </c>
      <c r="N33" s="98">
        <f t="shared" ca="1" si="4"/>
        <v>0</v>
      </c>
      <c r="O33" s="98">
        <f t="shared" ca="1" si="4"/>
        <v>0</v>
      </c>
      <c r="P33" s="98">
        <f t="shared" ca="1" si="4"/>
        <v>0</v>
      </c>
      <c r="Q33" s="116">
        <f ca="1">SUM(C33:P33)</f>
        <v>0</v>
      </c>
    </row>
    <row r="34" spans="2:17" x14ac:dyDescent="0.25">
      <c r="B34" s="150" t="s">
        <v>117</v>
      </c>
      <c r="C34" s="98">
        <f t="shared" ref="C34:P34" ca="1" si="5">C19*$G$5*$J$6</f>
        <v>0</v>
      </c>
      <c r="D34" s="98">
        <f t="shared" ca="1" si="5"/>
        <v>0</v>
      </c>
      <c r="E34" s="98">
        <f t="shared" ca="1" si="5"/>
        <v>0</v>
      </c>
      <c r="F34" s="98">
        <f t="shared" ca="1" si="5"/>
        <v>0</v>
      </c>
      <c r="G34" s="98">
        <f t="shared" ca="1" si="5"/>
        <v>0</v>
      </c>
      <c r="H34" s="98">
        <f t="shared" ca="1" si="5"/>
        <v>0</v>
      </c>
      <c r="I34" s="98">
        <f t="shared" ca="1" si="5"/>
        <v>0</v>
      </c>
      <c r="J34" s="98">
        <f t="shared" ca="1" si="5"/>
        <v>0</v>
      </c>
      <c r="K34" s="98">
        <f t="shared" ca="1" si="5"/>
        <v>0</v>
      </c>
      <c r="L34" s="98">
        <f t="shared" ca="1" si="5"/>
        <v>0</v>
      </c>
      <c r="M34" s="98">
        <f t="shared" ca="1" si="5"/>
        <v>0</v>
      </c>
      <c r="N34" s="98">
        <f t="shared" ca="1" si="5"/>
        <v>0</v>
      </c>
      <c r="O34" s="98">
        <f t="shared" ca="1" si="5"/>
        <v>0</v>
      </c>
      <c r="P34" s="98">
        <f t="shared" ca="1" si="5"/>
        <v>0</v>
      </c>
      <c r="Q34" s="116">
        <f ca="1">SUM(C34:P34)</f>
        <v>0</v>
      </c>
    </row>
    <row r="35" spans="2:17" outlineLevel="1" x14ac:dyDescent="0.25">
      <c r="B35" s="151" t="s">
        <v>113</v>
      </c>
      <c r="C35" s="98">
        <f ca="1">SUM($C33:C33)</f>
        <v>0</v>
      </c>
      <c r="D35" s="98">
        <f ca="1">SUM($C33:D33)</f>
        <v>0</v>
      </c>
      <c r="E35" s="98">
        <f ca="1">SUM($C33:E33)</f>
        <v>0</v>
      </c>
      <c r="F35" s="98">
        <f ca="1">SUM($C33:F33)</f>
        <v>0</v>
      </c>
      <c r="G35" s="98">
        <f ca="1">SUM($C33:G33)</f>
        <v>0</v>
      </c>
      <c r="H35" s="98">
        <f ca="1">SUM($C33:H33)</f>
        <v>0</v>
      </c>
      <c r="I35" s="98">
        <f ca="1">SUM($C33:I33)</f>
        <v>0</v>
      </c>
      <c r="J35" s="98">
        <f ca="1">SUM($C33:J33)</f>
        <v>0</v>
      </c>
      <c r="K35" s="98">
        <f ca="1">SUM($C33:K33)</f>
        <v>0</v>
      </c>
      <c r="L35" s="98">
        <f ca="1">SUM($C33:L33)</f>
        <v>0</v>
      </c>
      <c r="M35" s="98">
        <f ca="1">SUM($C33:M33)</f>
        <v>0</v>
      </c>
      <c r="N35" s="98">
        <f ca="1">SUM($C33:N33)</f>
        <v>0</v>
      </c>
      <c r="O35" s="98">
        <f ca="1">SUM($C33:O33)</f>
        <v>0</v>
      </c>
      <c r="P35" s="98">
        <f ca="1">SUM($C33:P33)</f>
        <v>0</v>
      </c>
      <c r="Q35" s="116">
        <f ca="1">P35</f>
        <v>0</v>
      </c>
    </row>
    <row r="36" spans="2:17" outlineLevel="1" x14ac:dyDescent="0.25">
      <c r="B36" s="151" t="s">
        <v>114</v>
      </c>
      <c r="C36" s="98">
        <f ca="1">SUM($C34:C34)</f>
        <v>0</v>
      </c>
      <c r="D36" s="98">
        <f ca="1">SUM($C34:D34)</f>
        <v>0</v>
      </c>
      <c r="E36" s="98">
        <f ca="1">SUM($C34:E34)</f>
        <v>0</v>
      </c>
      <c r="F36" s="98">
        <f ca="1">SUM($C34:F34)</f>
        <v>0</v>
      </c>
      <c r="G36" s="98">
        <f ca="1">SUM($C34:G34)</f>
        <v>0</v>
      </c>
      <c r="H36" s="98">
        <f ca="1">SUM($C34:H34)</f>
        <v>0</v>
      </c>
      <c r="I36" s="98">
        <f ca="1">SUM($C34:I34)</f>
        <v>0</v>
      </c>
      <c r="J36" s="98">
        <f ca="1">SUM($C34:J34)</f>
        <v>0</v>
      </c>
      <c r="K36" s="98">
        <f ca="1">SUM($C34:K34)</f>
        <v>0</v>
      </c>
      <c r="L36" s="98">
        <f ca="1">SUM($C34:L34)</f>
        <v>0</v>
      </c>
      <c r="M36" s="98">
        <f ca="1">SUM($C34:M34)</f>
        <v>0</v>
      </c>
      <c r="N36" s="98">
        <f ca="1">SUM($C34:N34)</f>
        <v>0</v>
      </c>
      <c r="O36" s="98">
        <f ca="1">SUM($C34:O34)</f>
        <v>0</v>
      </c>
      <c r="P36" s="98">
        <f ca="1">SUM($C34:P34)</f>
        <v>0</v>
      </c>
      <c r="Q36" s="116">
        <f ca="1">P36</f>
        <v>0</v>
      </c>
    </row>
    <row r="37" spans="2:17" x14ac:dyDescent="0.25">
      <c r="B37" s="152" t="s">
        <v>115</v>
      </c>
      <c r="C37" s="153">
        <f t="shared" ref="C37:F37" ca="1" si="6">C35-C36</f>
        <v>0</v>
      </c>
      <c r="D37" s="153">
        <f t="shared" ca="1" si="6"/>
        <v>0</v>
      </c>
      <c r="E37" s="153">
        <f t="shared" ca="1" si="6"/>
        <v>0</v>
      </c>
      <c r="F37" s="153">
        <f t="shared" ca="1" si="6"/>
        <v>0</v>
      </c>
      <c r="G37" s="153">
        <f t="shared" ref="G37:Q37" ca="1" si="7">G35-G36</f>
        <v>0</v>
      </c>
      <c r="H37" s="153">
        <f t="shared" ca="1" si="7"/>
        <v>0</v>
      </c>
      <c r="I37" s="153">
        <f t="shared" ca="1" si="7"/>
        <v>0</v>
      </c>
      <c r="J37" s="153">
        <f t="shared" ca="1" si="7"/>
        <v>0</v>
      </c>
      <c r="K37" s="153">
        <f t="shared" ca="1" si="7"/>
        <v>0</v>
      </c>
      <c r="L37" s="153">
        <f t="shared" ca="1" si="7"/>
        <v>0</v>
      </c>
      <c r="M37" s="153">
        <f t="shared" ca="1" si="7"/>
        <v>0</v>
      </c>
      <c r="N37" s="153">
        <f t="shared" ca="1" si="7"/>
        <v>0</v>
      </c>
      <c r="O37" s="153">
        <f t="shared" ca="1" si="7"/>
        <v>0</v>
      </c>
      <c r="P37" s="153">
        <f t="shared" ca="1" si="7"/>
        <v>0</v>
      </c>
      <c r="Q37" s="154">
        <f t="shared" ca="1" si="7"/>
        <v>0</v>
      </c>
    </row>
    <row r="39" spans="2:17" x14ac:dyDescent="0.25">
      <c r="B39" s="149" t="s">
        <v>209</v>
      </c>
    </row>
    <row r="40" spans="2:17" x14ac:dyDescent="0.25">
      <c r="B40" s="150" t="s">
        <v>116</v>
      </c>
      <c r="C40" s="98">
        <f t="shared" ref="C40:P40" ca="1" si="8">C18*$G$5*$K$6</f>
        <v>0</v>
      </c>
      <c r="D40" s="98">
        <f t="shared" ca="1" si="8"/>
        <v>0</v>
      </c>
      <c r="E40" s="98">
        <f t="shared" ca="1" si="8"/>
        <v>0</v>
      </c>
      <c r="F40" s="98">
        <f t="shared" ca="1" si="8"/>
        <v>0</v>
      </c>
      <c r="G40" s="98">
        <f t="shared" ca="1" si="8"/>
        <v>0</v>
      </c>
      <c r="H40" s="98">
        <f t="shared" ca="1" si="8"/>
        <v>0</v>
      </c>
      <c r="I40" s="98">
        <f t="shared" ca="1" si="8"/>
        <v>0</v>
      </c>
      <c r="J40" s="98">
        <f t="shared" ca="1" si="8"/>
        <v>0</v>
      </c>
      <c r="K40" s="98">
        <f t="shared" ca="1" si="8"/>
        <v>0</v>
      </c>
      <c r="L40" s="98">
        <f t="shared" ca="1" si="8"/>
        <v>0</v>
      </c>
      <c r="M40" s="98">
        <f t="shared" ca="1" si="8"/>
        <v>0</v>
      </c>
      <c r="N40" s="98">
        <f t="shared" ca="1" si="8"/>
        <v>0</v>
      </c>
      <c r="O40" s="98">
        <f t="shared" ca="1" si="8"/>
        <v>0</v>
      </c>
      <c r="P40" s="98">
        <f t="shared" ca="1" si="8"/>
        <v>0</v>
      </c>
      <c r="Q40" s="116">
        <f ca="1">SUM(C40:P40)</f>
        <v>0</v>
      </c>
    </row>
    <row r="41" spans="2:17" x14ac:dyDescent="0.25">
      <c r="B41" s="150" t="s">
        <v>117</v>
      </c>
      <c r="C41" s="98">
        <f t="shared" ref="C41:P41" ca="1" si="9">C19*$G$5*$K$6</f>
        <v>0</v>
      </c>
      <c r="D41" s="98">
        <f t="shared" ca="1" si="9"/>
        <v>0</v>
      </c>
      <c r="E41" s="98">
        <f t="shared" ca="1" si="9"/>
        <v>0</v>
      </c>
      <c r="F41" s="98">
        <f t="shared" ca="1" si="9"/>
        <v>0</v>
      </c>
      <c r="G41" s="98">
        <f t="shared" ca="1" si="9"/>
        <v>0</v>
      </c>
      <c r="H41" s="98">
        <f t="shared" ca="1" si="9"/>
        <v>0</v>
      </c>
      <c r="I41" s="98">
        <f t="shared" ca="1" si="9"/>
        <v>0</v>
      </c>
      <c r="J41" s="98">
        <f t="shared" ca="1" si="9"/>
        <v>0</v>
      </c>
      <c r="K41" s="98">
        <f t="shared" ca="1" si="9"/>
        <v>0</v>
      </c>
      <c r="L41" s="98">
        <f t="shared" ca="1" si="9"/>
        <v>0</v>
      </c>
      <c r="M41" s="98">
        <f t="shared" ca="1" si="9"/>
        <v>0</v>
      </c>
      <c r="N41" s="98">
        <f t="shared" ca="1" si="9"/>
        <v>0</v>
      </c>
      <c r="O41" s="98">
        <f t="shared" ca="1" si="9"/>
        <v>0</v>
      </c>
      <c r="P41" s="98">
        <f t="shared" ca="1" si="9"/>
        <v>0</v>
      </c>
      <c r="Q41" s="116">
        <f ca="1">SUM(C41:P41)</f>
        <v>0</v>
      </c>
    </row>
    <row r="42" spans="2:17" outlineLevel="1" x14ac:dyDescent="0.25">
      <c r="B42" s="151" t="s">
        <v>113</v>
      </c>
      <c r="C42" s="98">
        <f ca="1">SUM($C40:C40)</f>
        <v>0</v>
      </c>
      <c r="D42" s="98">
        <f ca="1">SUM($C40:D40)</f>
        <v>0</v>
      </c>
      <c r="E42" s="98">
        <f ca="1">SUM($C40:E40)</f>
        <v>0</v>
      </c>
      <c r="F42" s="98">
        <f ca="1">SUM($C40:F40)</f>
        <v>0</v>
      </c>
      <c r="G42" s="98">
        <f ca="1">SUM($C40:G40)</f>
        <v>0</v>
      </c>
      <c r="H42" s="98">
        <f ca="1">SUM($C40:H40)</f>
        <v>0</v>
      </c>
      <c r="I42" s="98">
        <f ca="1">SUM($C40:I40)</f>
        <v>0</v>
      </c>
      <c r="J42" s="98">
        <f ca="1">SUM($C40:J40)</f>
        <v>0</v>
      </c>
      <c r="K42" s="98">
        <f ca="1">SUM($C40:K40)</f>
        <v>0</v>
      </c>
      <c r="L42" s="98">
        <f ca="1">SUM($C40:L40)</f>
        <v>0</v>
      </c>
      <c r="M42" s="98">
        <f ca="1">SUM($C40:M40)</f>
        <v>0</v>
      </c>
      <c r="N42" s="98">
        <f ca="1">SUM($C40:N40)</f>
        <v>0</v>
      </c>
      <c r="O42" s="98">
        <f ca="1">SUM($C40:O40)</f>
        <v>0</v>
      </c>
      <c r="P42" s="98">
        <f ca="1">SUM($C40:P40)</f>
        <v>0</v>
      </c>
      <c r="Q42" s="116">
        <f ca="1">P42</f>
        <v>0</v>
      </c>
    </row>
    <row r="43" spans="2:17" outlineLevel="1" x14ac:dyDescent="0.25">
      <c r="B43" s="151" t="s">
        <v>114</v>
      </c>
      <c r="C43" s="98">
        <f ca="1">SUM($C41:C41)</f>
        <v>0</v>
      </c>
      <c r="D43" s="98">
        <f ca="1">SUM($C41:D41)</f>
        <v>0</v>
      </c>
      <c r="E43" s="98">
        <f ca="1">SUM($C41:E41)</f>
        <v>0</v>
      </c>
      <c r="F43" s="98">
        <f ca="1">SUM($C41:F41)</f>
        <v>0</v>
      </c>
      <c r="G43" s="98">
        <f ca="1">SUM($C41:G41)</f>
        <v>0</v>
      </c>
      <c r="H43" s="98">
        <f ca="1">SUM($C41:H41)</f>
        <v>0</v>
      </c>
      <c r="I43" s="98">
        <f ca="1">SUM($C41:I41)</f>
        <v>0</v>
      </c>
      <c r="J43" s="98">
        <f ca="1">SUM($C41:J41)</f>
        <v>0</v>
      </c>
      <c r="K43" s="98">
        <f ca="1">SUM($C41:K41)</f>
        <v>0</v>
      </c>
      <c r="L43" s="98">
        <f ca="1">SUM($C41:L41)</f>
        <v>0</v>
      </c>
      <c r="M43" s="98">
        <f ca="1">SUM($C41:M41)</f>
        <v>0</v>
      </c>
      <c r="N43" s="98">
        <f ca="1">SUM($C41:N41)</f>
        <v>0</v>
      </c>
      <c r="O43" s="98">
        <f ca="1">SUM($C41:O41)</f>
        <v>0</v>
      </c>
      <c r="P43" s="98">
        <f ca="1">SUM($C41:P41)</f>
        <v>0</v>
      </c>
      <c r="Q43" s="116">
        <f ca="1">P43</f>
        <v>0</v>
      </c>
    </row>
    <row r="44" spans="2:17" x14ac:dyDescent="0.25">
      <c r="B44" s="152" t="s">
        <v>115</v>
      </c>
      <c r="C44" s="153">
        <f t="shared" ref="C44:F44" ca="1" si="10">C42-C43</f>
        <v>0</v>
      </c>
      <c r="D44" s="153">
        <f t="shared" ca="1" si="10"/>
        <v>0</v>
      </c>
      <c r="E44" s="153">
        <f t="shared" ca="1" si="10"/>
        <v>0</v>
      </c>
      <c r="F44" s="153">
        <f t="shared" ca="1" si="10"/>
        <v>0</v>
      </c>
      <c r="G44" s="153">
        <f t="shared" ref="G44:Q44" ca="1" si="11">G42-G43</f>
        <v>0</v>
      </c>
      <c r="H44" s="153">
        <f t="shared" ca="1" si="11"/>
        <v>0</v>
      </c>
      <c r="I44" s="153">
        <f t="shared" ca="1" si="11"/>
        <v>0</v>
      </c>
      <c r="J44" s="153">
        <f t="shared" ca="1" si="11"/>
        <v>0</v>
      </c>
      <c r="K44" s="153">
        <f t="shared" ca="1" si="11"/>
        <v>0</v>
      </c>
      <c r="L44" s="153">
        <f t="shared" ca="1" si="11"/>
        <v>0</v>
      </c>
      <c r="M44" s="153">
        <f t="shared" ca="1" si="11"/>
        <v>0</v>
      </c>
      <c r="N44" s="153">
        <f t="shared" ca="1" si="11"/>
        <v>0</v>
      </c>
      <c r="O44" s="153">
        <f t="shared" ca="1" si="11"/>
        <v>0</v>
      </c>
      <c r="P44" s="153">
        <f t="shared" ca="1" si="11"/>
        <v>0</v>
      </c>
      <c r="Q44" s="154">
        <f t="shared" ca="1" si="11"/>
        <v>0</v>
      </c>
    </row>
    <row r="45" spans="2:17" x14ac:dyDescent="0.25">
      <c r="B45" s="152"/>
      <c r="C45" s="153"/>
      <c r="D45" s="153"/>
      <c r="E45" s="153"/>
      <c r="F45" s="153"/>
      <c r="G45" s="153"/>
      <c r="H45" s="153"/>
      <c r="I45" s="153"/>
      <c r="J45" s="153"/>
      <c r="K45" s="153"/>
      <c r="L45" s="153"/>
      <c r="M45" s="153"/>
      <c r="N45" s="153"/>
      <c r="Q45" s="154"/>
    </row>
    <row r="46" spans="2:17" x14ac:dyDescent="0.25">
      <c r="B46" s="156" t="s">
        <v>216</v>
      </c>
      <c r="C46" s="157">
        <f ca="1">C26+C33+C40</f>
        <v>0</v>
      </c>
      <c r="D46" s="157">
        <f t="shared" ref="D46:H46" ca="1" si="12">D26+D33+D40</f>
        <v>0</v>
      </c>
      <c r="E46" s="157">
        <f t="shared" ca="1" si="12"/>
        <v>0</v>
      </c>
      <c r="F46" s="157">
        <f t="shared" ca="1" si="12"/>
        <v>0</v>
      </c>
      <c r="G46" s="157">
        <f t="shared" ca="1" si="12"/>
        <v>0</v>
      </c>
      <c r="H46" s="157">
        <f t="shared" ca="1" si="12"/>
        <v>0</v>
      </c>
      <c r="I46" s="157">
        <f t="shared" ref="I46:P46" ca="1" si="13">G26+G33+G40</f>
        <v>0</v>
      </c>
      <c r="J46" s="157">
        <f t="shared" ca="1" si="13"/>
        <v>0</v>
      </c>
      <c r="K46" s="157">
        <f t="shared" ca="1" si="13"/>
        <v>0</v>
      </c>
      <c r="L46" s="157">
        <f t="shared" ca="1" si="13"/>
        <v>0</v>
      </c>
      <c r="M46" s="157">
        <f t="shared" ca="1" si="13"/>
        <v>0</v>
      </c>
      <c r="N46" s="157">
        <f t="shared" ca="1" si="13"/>
        <v>0</v>
      </c>
      <c r="O46" s="157">
        <f t="shared" ca="1" si="13"/>
        <v>0</v>
      </c>
      <c r="P46" s="157">
        <f t="shared" ca="1" si="13"/>
        <v>0</v>
      </c>
      <c r="Q46" s="158">
        <f ca="1">SUM(C46:P46)</f>
        <v>0</v>
      </c>
    </row>
    <row r="47" spans="2:17" x14ac:dyDescent="0.25">
      <c r="B47" s="159" t="s">
        <v>217</v>
      </c>
      <c r="C47" s="160">
        <f ca="1">C30+C37+C44</f>
        <v>0</v>
      </c>
      <c r="D47" s="160">
        <f t="shared" ref="D47:P47" ca="1" si="14">D30+D37+D44</f>
        <v>0</v>
      </c>
      <c r="E47" s="160">
        <f t="shared" ca="1" si="14"/>
        <v>0</v>
      </c>
      <c r="F47" s="160">
        <f t="shared" ca="1" si="14"/>
        <v>0</v>
      </c>
      <c r="G47" s="160">
        <f t="shared" ca="1" si="14"/>
        <v>0</v>
      </c>
      <c r="H47" s="160">
        <f t="shared" ca="1" si="14"/>
        <v>0</v>
      </c>
      <c r="I47" s="160">
        <f t="shared" ca="1" si="14"/>
        <v>0</v>
      </c>
      <c r="J47" s="160">
        <f t="shared" ca="1" si="14"/>
        <v>0</v>
      </c>
      <c r="K47" s="160">
        <f t="shared" ca="1" si="14"/>
        <v>0</v>
      </c>
      <c r="L47" s="160">
        <f t="shared" ca="1" si="14"/>
        <v>0</v>
      </c>
      <c r="M47" s="160">
        <f t="shared" ca="1" si="14"/>
        <v>0</v>
      </c>
      <c r="N47" s="160">
        <f t="shared" ca="1" si="14"/>
        <v>0</v>
      </c>
      <c r="O47" s="160">
        <f t="shared" ca="1" si="14"/>
        <v>0</v>
      </c>
      <c r="P47" s="160">
        <f t="shared" ca="1" si="14"/>
        <v>0</v>
      </c>
      <c r="Q47" s="154">
        <f ca="1">P47</f>
        <v>0</v>
      </c>
    </row>
    <row r="49" spans="2:19" s="103" customFormat="1" x14ac:dyDescent="0.25">
      <c r="B49" s="161" t="s">
        <v>201</v>
      </c>
      <c r="C49" s="162"/>
      <c r="D49" s="162"/>
      <c r="E49" s="162"/>
      <c r="F49" s="162"/>
      <c r="G49" s="162"/>
      <c r="H49" s="162"/>
      <c r="I49" s="162"/>
      <c r="J49" s="162"/>
    </row>
    <row r="50" spans="2:19" s="103" customFormat="1" x14ac:dyDescent="0.25">
      <c r="B50" s="161"/>
      <c r="C50" s="162"/>
      <c r="D50" s="162"/>
      <c r="E50" s="162"/>
      <c r="F50" s="162"/>
      <c r="G50" s="162"/>
      <c r="H50" s="162"/>
      <c r="I50" s="162"/>
      <c r="J50" s="162"/>
    </row>
    <row r="51" spans="2:19" s="103" customFormat="1" x14ac:dyDescent="0.25">
      <c r="B51" s="163" t="s">
        <v>58</v>
      </c>
      <c r="C51" s="162"/>
      <c r="D51" s="162"/>
      <c r="E51" s="162"/>
      <c r="F51" s="162"/>
      <c r="G51" s="162"/>
      <c r="H51" s="162"/>
      <c r="I51" s="162"/>
      <c r="J51" s="162"/>
    </row>
    <row r="52" spans="2:19" s="103" customFormat="1" x14ac:dyDescent="0.25">
      <c r="B52" s="164" t="s">
        <v>100</v>
      </c>
      <c r="C52" s="162">
        <v>1.2500000000000001E-2</v>
      </c>
      <c r="D52" s="162">
        <v>1.2500000000000001E-2</v>
      </c>
      <c r="E52" s="162">
        <v>1.2500000000000001E-2</v>
      </c>
      <c r="F52" s="162">
        <v>1.2500000000000001E-2</v>
      </c>
      <c r="G52" s="162"/>
      <c r="H52" s="162"/>
      <c r="I52" s="162"/>
      <c r="J52" s="162"/>
      <c r="K52" s="162"/>
      <c r="L52" s="162"/>
      <c r="M52" s="162"/>
      <c r="N52" s="162"/>
      <c r="O52" s="162"/>
      <c r="P52" s="162"/>
      <c r="S52" s="268" t="s">
        <v>224</v>
      </c>
    </row>
    <row r="53" spans="2:19" s="103" customFormat="1" x14ac:dyDescent="0.25">
      <c r="B53" s="164" t="s">
        <v>202</v>
      </c>
      <c r="C53" s="270">
        <v>1.2500000000000001E-2</v>
      </c>
      <c r="D53" s="270">
        <v>1.2500000000000001E-2</v>
      </c>
      <c r="E53" s="270">
        <v>1.2500000000000001E-2</v>
      </c>
      <c r="F53" s="270">
        <v>1.2500000000000001E-2</v>
      </c>
      <c r="G53" s="270">
        <v>7.4999999999999997E-3</v>
      </c>
      <c r="H53" s="270">
        <v>7.4999999999999997E-3</v>
      </c>
      <c r="I53" s="270">
        <v>7.4999999999999997E-3</v>
      </c>
      <c r="J53" s="270">
        <v>7.4999999999999997E-3</v>
      </c>
      <c r="K53" s="270">
        <v>7.4999999999999997E-3</v>
      </c>
      <c r="L53" s="270">
        <v>7.4999999999999997E-3</v>
      </c>
      <c r="M53" s="162">
        <v>7.4999999999999997E-3</v>
      </c>
      <c r="N53" s="162">
        <v>7.4999999999999997E-3</v>
      </c>
      <c r="O53" s="162">
        <v>7.4999999999999997E-3</v>
      </c>
      <c r="P53" s="162">
        <v>7.4999999999999997E-3</v>
      </c>
      <c r="S53" s="268" t="s">
        <v>225</v>
      </c>
    </row>
    <row r="54" spans="2:19" x14ac:dyDescent="0.25">
      <c r="B54" s="150" t="s">
        <v>203</v>
      </c>
      <c r="C54" s="118"/>
      <c r="D54" s="118"/>
      <c r="E54" s="118"/>
      <c r="F54" s="118"/>
      <c r="G54" s="118" t="e">
        <f ca="1">SUM($C58:G58)/(SUM($C58:G58)+G28+G35)</f>
        <v>#DIV/0!</v>
      </c>
      <c r="H54" s="118" t="e">
        <f ca="1">SUM($C58:H58)/(SUM($C58:H58)+H28+H35)</f>
        <v>#DIV/0!</v>
      </c>
      <c r="I54" s="118" t="e">
        <f ca="1">SUM($C58:I58)/(SUM($C58:I58)+I28+I35)</f>
        <v>#DIV/0!</v>
      </c>
      <c r="J54" s="118" t="e">
        <f ca="1">SUM($C58:J58)/(SUM($C58:J58)+J28+J35)</f>
        <v>#DIV/0!</v>
      </c>
      <c r="K54" s="118" t="e">
        <f ca="1">SUM($C58:K58)/(SUM($C58:K58)+K28+K35)</f>
        <v>#DIV/0!</v>
      </c>
      <c r="L54" s="118" t="e">
        <f ca="1">SUM($C58:L58)/(SUM($C58:L58)+L28+L35)</f>
        <v>#DIV/0!</v>
      </c>
      <c r="M54" s="118" t="e">
        <f ca="1">SUM($C58:M58)/(SUM($C58:M58)+M28+M35)</f>
        <v>#DIV/0!</v>
      </c>
      <c r="N54" s="118" t="e">
        <f ca="1">SUM($C58:N58)/(SUM($C58:N58)+N28+N35)</f>
        <v>#DIV/0!</v>
      </c>
      <c r="O54" s="118" t="e">
        <f ca="1">SUM($C58:O58)/(SUM($C58:O58)+O28+O35)</f>
        <v>#DIV/0!</v>
      </c>
      <c r="P54" s="118" t="e">
        <f ca="1">SUM($C58:P58)/(SUM($C58:P58)+P28+P35)</f>
        <v>#DIV/0!</v>
      </c>
      <c r="Q54" s="118" t="e">
        <f ca="1">P54</f>
        <v>#DIV/0!</v>
      </c>
      <c r="S54" s="62" t="s">
        <v>226</v>
      </c>
    </row>
    <row r="55" spans="2:19" x14ac:dyDescent="0.25">
      <c r="B55" s="150"/>
    </row>
    <row r="56" spans="2:19" x14ac:dyDescent="0.25">
      <c r="B56" s="150" t="s">
        <v>101</v>
      </c>
      <c r="C56" s="116">
        <f t="shared" ref="C56:F56" si="15">$C$5*C52</f>
        <v>0</v>
      </c>
      <c r="D56" s="116">
        <f t="shared" si="15"/>
        <v>0</v>
      </c>
      <c r="E56" s="116">
        <f t="shared" si="15"/>
        <v>0</v>
      </c>
      <c r="F56" s="116">
        <f t="shared" si="15"/>
        <v>0</v>
      </c>
      <c r="G56" s="116"/>
      <c r="H56" s="116"/>
      <c r="I56" s="116"/>
      <c r="J56" s="116"/>
      <c r="K56" s="116"/>
      <c r="L56" s="116"/>
      <c r="M56" s="116"/>
      <c r="N56" s="116"/>
      <c r="O56" s="116"/>
      <c r="P56" s="116"/>
      <c r="Q56" s="116">
        <f>SUM(C56:P56)</f>
        <v>0</v>
      </c>
    </row>
    <row r="57" spans="2:19" x14ac:dyDescent="0.25">
      <c r="B57" s="150" t="s">
        <v>102</v>
      </c>
      <c r="C57" s="116">
        <f ca="1">SUM(C30,C37)*C53</f>
        <v>0</v>
      </c>
      <c r="D57" s="116">
        <f t="shared" ref="D57:F57" ca="1" si="16">AVERAGE(SUM(C30,C37),SUM(D30,D37))*D53</f>
        <v>0</v>
      </c>
      <c r="E57" s="116">
        <f t="shared" ca="1" si="16"/>
        <v>0</v>
      </c>
      <c r="F57" s="116">
        <f t="shared" ca="1" si="16"/>
        <v>0</v>
      </c>
      <c r="G57" s="116">
        <f ca="1">AVERAGE(SUM(F30,F37),SUM(G30,G37))*G53</f>
        <v>0</v>
      </c>
      <c r="H57" s="116">
        <f t="shared" ref="H57" ca="1" si="17">AVERAGE(SUM(G30,G37),SUM(H30,H37))*H53</f>
        <v>0</v>
      </c>
      <c r="I57" s="116">
        <f t="shared" ref="I57" ca="1" si="18">AVERAGE(SUM(H30,H37),SUM(I30,I37))*I53</f>
        <v>0</v>
      </c>
      <c r="J57" s="116">
        <f t="shared" ref="J57" ca="1" si="19">AVERAGE(SUM(I30,I37),SUM(J30,J37))*J53</f>
        <v>0</v>
      </c>
      <c r="K57" s="116">
        <f t="shared" ref="K57" ca="1" si="20">AVERAGE(SUM(J30,J37),SUM(K30,K37))*K53</f>
        <v>0</v>
      </c>
      <c r="L57" s="116">
        <f t="shared" ref="L57" ca="1" si="21">AVERAGE(SUM(K30,K37),SUM(L30,L37))*L53</f>
        <v>0</v>
      </c>
      <c r="M57" s="116">
        <f t="shared" ref="M57" ca="1" si="22">AVERAGE(SUM(L30,L37),SUM(M30,M37))*M53</f>
        <v>0</v>
      </c>
      <c r="N57" s="116">
        <f t="shared" ref="N57" ca="1" si="23">AVERAGE(SUM(M30,M37),SUM(N30,N37))*N53</f>
        <v>0</v>
      </c>
      <c r="O57" s="116">
        <f t="shared" ref="O57" ca="1" si="24">AVERAGE(SUM(N30,N37),SUM(O30,O37))*O53</f>
        <v>0</v>
      </c>
      <c r="P57" s="116">
        <f t="shared" ref="P57" ca="1" si="25">AVERAGE(SUM(O30,O37),SUM(P30,P37))*P53</f>
        <v>0</v>
      </c>
      <c r="Q57" s="116">
        <f ca="1">SUM(C57:P57)</f>
        <v>0</v>
      </c>
    </row>
    <row r="58" spans="2:19" s="122" customFormat="1" x14ac:dyDescent="0.25">
      <c r="B58" s="165" t="s">
        <v>103</v>
      </c>
      <c r="C58" s="266">
        <f ca="1">SUM(C56:C57)</f>
        <v>0</v>
      </c>
      <c r="D58" s="266">
        <f t="shared" ref="D58:P58" ca="1" si="26">SUM(D56:D57)</f>
        <v>0</v>
      </c>
      <c r="E58" s="266">
        <f t="shared" ca="1" si="26"/>
        <v>0</v>
      </c>
      <c r="F58" s="266">
        <f t="shared" ca="1" si="26"/>
        <v>0</v>
      </c>
      <c r="G58" s="266">
        <f t="shared" ca="1" si="26"/>
        <v>0</v>
      </c>
      <c r="H58" s="266">
        <f t="shared" ca="1" si="26"/>
        <v>0</v>
      </c>
      <c r="I58" s="266">
        <f t="shared" ca="1" si="26"/>
        <v>0</v>
      </c>
      <c r="J58" s="266">
        <f t="shared" ca="1" si="26"/>
        <v>0</v>
      </c>
      <c r="K58" s="266">
        <f t="shared" ca="1" si="26"/>
        <v>0</v>
      </c>
      <c r="L58" s="266">
        <f t="shared" ca="1" si="26"/>
        <v>0</v>
      </c>
      <c r="M58" s="266">
        <f t="shared" ca="1" si="26"/>
        <v>0</v>
      </c>
      <c r="N58" s="266">
        <f t="shared" ca="1" si="26"/>
        <v>0</v>
      </c>
      <c r="O58" s="266">
        <f t="shared" ca="1" si="26"/>
        <v>0</v>
      </c>
      <c r="P58" s="266">
        <f t="shared" ca="1" si="26"/>
        <v>0</v>
      </c>
      <c r="Q58" s="154">
        <f ca="1">SUM(C58:P58)</f>
        <v>0</v>
      </c>
      <c r="S58" s="167"/>
    </row>
    <row r="59" spans="2:19" s="122" customFormat="1" x14ac:dyDescent="0.25">
      <c r="B59" s="165" t="s">
        <v>104</v>
      </c>
      <c r="C59" s="401">
        <f ca="1">SUM(C58:D58)</f>
        <v>0</v>
      </c>
      <c r="D59" s="401"/>
      <c r="E59" s="401">
        <f ca="1">SUM(E58:F58)</f>
        <v>0</v>
      </c>
      <c r="F59" s="401"/>
      <c r="G59" s="401">
        <f ca="1">SUM(G58:H58)</f>
        <v>0</v>
      </c>
      <c r="H59" s="401"/>
      <c r="I59" s="401">
        <f ca="1">SUM(I58:J58)</f>
        <v>0</v>
      </c>
      <c r="J59" s="401"/>
      <c r="K59" s="401">
        <f ca="1">SUM(K58:L58)</f>
        <v>0</v>
      </c>
      <c r="L59" s="401"/>
      <c r="M59" s="401">
        <f ca="1">SUM(M58:N58)</f>
        <v>0</v>
      </c>
      <c r="N59" s="401"/>
      <c r="O59" s="401">
        <f ca="1">SUM(O58:P58)</f>
        <v>0</v>
      </c>
      <c r="P59" s="401"/>
      <c r="Q59" s="154">
        <f ca="1">SUM(C59:P59)</f>
        <v>0</v>
      </c>
    </row>
    <row r="60" spans="2:19" s="122" customFormat="1" x14ac:dyDescent="0.25">
      <c r="B60" s="168"/>
      <c r="C60" s="169"/>
      <c r="D60" s="169"/>
      <c r="E60" s="170"/>
      <c r="F60" s="170"/>
      <c r="G60" s="170"/>
      <c r="H60" s="170"/>
      <c r="I60" s="170"/>
      <c r="J60" s="170"/>
      <c r="K60" s="170"/>
      <c r="L60" s="170"/>
      <c r="M60" s="170"/>
      <c r="N60" s="170"/>
      <c r="O60" s="170"/>
      <c r="P60" s="170"/>
      <c r="Q60" s="167"/>
    </row>
    <row r="61" spans="2:19" s="122" customFormat="1" x14ac:dyDescent="0.25">
      <c r="B61" s="168" t="s">
        <v>209</v>
      </c>
      <c r="C61" s="169"/>
      <c r="D61" s="169"/>
      <c r="E61" s="170"/>
      <c r="F61" s="170"/>
      <c r="G61" s="170"/>
      <c r="H61" s="170"/>
      <c r="I61" s="170"/>
      <c r="J61" s="170"/>
      <c r="K61" s="170"/>
      <c r="L61" s="170"/>
      <c r="M61" s="170"/>
      <c r="N61" s="170"/>
      <c r="O61" s="170"/>
      <c r="P61" s="170"/>
      <c r="Q61" s="167"/>
    </row>
    <row r="62" spans="2:19" s="122" customFormat="1" x14ac:dyDescent="0.25">
      <c r="B62" s="252" t="s">
        <v>231</v>
      </c>
      <c r="C62" s="172"/>
      <c r="D62" s="172"/>
      <c r="E62" s="172"/>
      <c r="F62" s="172"/>
      <c r="G62" s="278"/>
      <c r="H62" s="278"/>
      <c r="I62" s="278"/>
      <c r="J62" s="278"/>
      <c r="K62" s="170"/>
      <c r="L62" s="170"/>
      <c r="M62" s="170"/>
      <c r="N62" s="170"/>
      <c r="O62" s="170"/>
      <c r="P62" s="170"/>
      <c r="Q62" s="167"/>
    </row>
    <row r="63" spans="2:19" s="166" customFormat="1" x14ac:dyDescent="0.25">
      <c r="B63" s="251" t="s">
        <v>227</v>
      </c>
      <c r="C63" s="173">
        <f t="shared" ref="C63:F63" ca="1" si="27">C62*C40</f>
        <v>0</v>
      </c>
      <c r="D63" s="173">
        <f t="shared" ca="1" si="27"/>
        <v>0</v>
      </c>
      <c r="E63" s="173">
        <f t="shared" ca="1" si="27"/>
        <v>0</v>
      </c>
      <c r="F63" s="173">
        <f t="shared" ca="1" si="27"/>
        <v>0</v>
      </c>
      <c r="G63" s="279"/>
      <c r="H63" s="173"/>
      <c r="I63" s="173"/>
      <c r="J63" s="173"/>
      <c r="K63" s="173"/>
      <c r="L63" s="173"/>
      <c r="M63" s="173"/>
      <c r="N63" s="173"/>
      <c r="O63" s="173"/>
      <c r="P63" s="173"/>
      <c r="Q63" s="154">
        <f ca="1">SUM(C63:P63)</f>
        <v>0</v>
      </c>
    </row>
    <row r="64" spans="2:19" s="166" customFormat="1" x14ac:dyDescent="0.25">
      <c r="B64" s="252" t="s">
        <v>253</v>
      </c>
      <c r="C64" s="172"/>
      <c r="D64" s="172"/>
      <c r="E64" s="172"/>
      <c r="F64" s="172"/>
      <c r="G64" s="278"/>
      <c r="H64" s="278"/>
      <c r="I64" s="278"/>
      <c r="J64" s="278"/>
      <c r="K64" s="173"/>
      <c r="L64" s="173"/>
      <c r="M64" s="173"/>
      <c r="N64" s="173"/>
      <c r="O64" s="173"/>
      <c r="P64" s="173"/>
      <c r="Q64" s="154"/>
    </row>
    <row r="65" spans="2:17" s="166" customFormat="1" outlineLevel="1" x14ac:dyDescent="0.25">
      <c r="B65" s="253" t="s">
        <v>228</v>
      </c>
      <c r="C65" s="254">
        <f t="shared" ref="C65:F65" ca="1" si="28">C64*C40</f>
        <v>0</v>
      </c>
      <c r="D65" s="254">
        <f t="shared" ca="1" si="28"/>
        <v>0</v>
      </c>
      <c r="E65" s="254">
        <f t="shared" ca="1" si="28"/>
        <v>0</v>
      </c>
      <c r="F65" s="254">
        <f t="shared" ca="1" si="28"/>
        <v>0</v>
      </c>
      <c r="G65" s="280"/>
      <c r="H65" s="254"/>
      <c r="I65" s="254"/>
      <c r="J65" s="254"/>
      <c r="K65" s="254"/>
      <c r="L65" s="254"/>
      <c r="M65" s="254"/>
      <c r="N65" s="254"/>
      <c r="O65" s="254"/>
      <c r="P65" s="254"/>
      <c r="Q65" s="154"/>
    </row>
    <row r="66" spans="2:17" s="166" customFormat="1" outlineLevel="1" x14ac:dyDescent="0.25">
      <c r="B66" s="253" t="s">
        <v>228</v>
      </c>
      <c r="C66" s="254"/>
      <c r="D66" s="254">
        <f ca="1">C65</f>
        <v>0</v>
      </c>
      <c r="E66" s="254">
        <f t="shared" ref="E66:I68" ca="1" si="29">D65</f>
        <v>0</v>
      </c>
      <c r="F66" s="254">
        <f t="shared" ca="1" si="29"/>
        <v>0</v>
      </c>
      <c r="G66" s="254">
        <f ca="1">F65</f>
        <v>0</v>
      </c>
      <c r="H66" s="254"/>
      <c r="I66" s="254"/>
      <c r="J66" s="254"/>
      <c r="K66" s="254"/>
      <c r="L66" s="254"/>
      <c r="M66" s="254"/>
      <c r="N66" s="254"/>
      <c r="O66" s="254"/>
      <c r="P66" s="254"/>
      <c r="Q66" s="154"/>
    </row>
    <row r="67" spans="2:17" s="166" customFormat="1" outlineLevel="1" x14ac:dyDescent="0.25">
      <c r="B67" s="253" t="s">
        <v>229</v>
      </c>
      <c r="C67" s="254"/>
      <c r="D67" s="254"/>
      <c r="E67" s="254">
        <f ca="1">D66</f>
        <v>0</v>
      </c>
      <c r="F67" s="254">
        <f t="shared" ref="F67:H68" ca="1" si="30">E66</f>
        <v>0</v>
      </c>
      <c r="G67" s="254">
        <f t="shared" ref="G67:G68" ca="1" si="31">F66</f>
        <v>0</v>
      </c>
      <c r="H67" s="254">
        <f t="shared" ca="1" si="29"/>
        <v>0</v>
      </c>
      <c r="I67" s="254"/>
      <c r="J67" s="254"/>
      <c r="K67" s="254"/>
      <c r="L67" s="254"/>
      <c r="M67" s="254"/>
      <c r="N67" s="254"/>
      <c r="O67" s="254"/>
      <c r="P67" s="254"/>
      <c r="Q67" s="154"/>
    </row>
    <row r="68" spans="2:17" s="166" customFormat="1" outlineLevel="1" x14ac:dyDescent="0.25">
      <c r="B68" s="253" t="s">
        <v>229</v>
      </c>
      <c r="C68" s="254"/>
      <c r="D68" s="254"/>
      <c r="E68" s="254"/>
      <c r="F68" s="254">
        <f ca="1">E67</f>
        <v>0</v>
      </c>
      <c r="G68" s="254">
        <f t="shared" ca="1" si="31"/>
        <v>0</v>
      </c>
      <c r="H68" s="254">
        <f t="shared" ca="1" si="30"/>
        <v>0</v>
      </c>
      <c r="I68" s="254">
        <f t="shared" ca="1" si="29"/>
        <v>0</v>
      </c>
      <c r="J68" s="254"/>
      <c r="K68" s="254"/>
      <c r="L68" s="254"/>
      <c r="M68" s="254"/>
      <c r="N68" s="254"/>
      <c r="O68" s="254"/>
      <c r="P68" s="254"/>
      <c r="Q68" s="154"/>
    </row>
    <row r="69" spans="2:17" s="166" customFormat="1" outlineLevel="1" x14ac:dyDescent="0.25">
      <c r="B69" s="253"/>
      <c r="C69" s="254"/>
      <c r="D69" s="254"/>
      <c r="E69" s="254"/>
      <c r="F69" s="254"/>
      <c r="G69" s="254"/>
      <c r="H69" s="254"/>
      <c r="I69" s="254"/>
      <c r="J69" s="254"/>
      <c r="K69" s="254"/>
      <c r="L69" s="254"/>
      <c r="M69" s="254"/>
      <c r="N69" s="254"/>
      <c r="O69" s="254"/>
      <c r="P69" s="254"/>
      <c r="Q69" s="154"/>
    </row>
    <row r="70" spans="2:17" s="166" customFormat="1" x14ac:dyDescent="0.25">
      <c r="B70" s="251" t="s">
        <v>230</v>
      </c>
      <c r="C70" s="173">
        <f t="shared" ref="C70:P70" ca="1" si="32">SUM(C65:C68)+C63</f>
        <v>0</v>
      </c>
      <c r="D70" s="173">
        <f t="shared" ca="1" si="32"/>
        <v>0</v>
      </c>
      <c r="E70" s="173">
        <f t="shared" ca="1" si="32"/>
        <v>0</v>
      </c>
      <c r="F70" s="173">
        <f t="shared" ca="1" si="32"/>
        <v>0</v>
      </c>
      <c r="G70" s="173">
        <f t="shared" ca="1" si="32"/>
        <v>0</v>
      </c>
      <c r="H70" s="173">
        <f t="shared" ca="1" si="32"/>
        <v>0</v>
      </c>
      <c r="I70" s="173">
        <f t="shared" ca="1" si="32"/>
        <v>0</v>
      </c>
      <c r="J70" s="173">
        <f t="shared" si="32"/>
        <v>0</v>
      </c>
      <c r="K70" s="173">
        <f t="shared" si="32"/>
        <v>0</v>
      </c>
      <c r="L70" s="173">
        <f t="shared" si="32"/>
        <v>0</v>
      </c>
      <c r="M70" s="173">
        <f t="shared" si="32"/>
        <v>0</v>
      </c>
      <c r="N70" s="173">
        <f t="shared" si="32"/>
        <v>0</v>
      </c>
      <c r="O70" s="173">
        <f t="shared" si="32"/>
        <v>0</v>
      </c>
      <c r="P70" s="173">
        <f t="shared" si="32"/>
        <v>0</v>
      </c>
      <c r="Q70" s="154">
        <f ca="1">SUM(C70:P70)</f>
        <v>0</v>
      </c>
    </row>
    <row r="71" spans="2:17" s="122" customFormat="1" x14ac:dyDescent="0.25">
      <c r="B71" s="171"/>
      <c r="C71" s="98"/>
      <c r="D71" s="98"/>
      <c r="E71" s="98"/>
      <c r="F71" s="98"/>
      <c r="G71" s="98"/>
      <c r="H71" s="98"/>
      <c r="I71" s="98"/>
      <c r="J71" s="98"/>
      <c r="K71" s="98"/>
      <c r="L71" s="98"/>
      <c r="M71" s="98"/>
      <c r="N71" s="98"/>
      <c r="O71" s="98"/>
      <c r="P71" s="98"/>
      <c r="Q71" s="167"/>
    </row>
    <row r="72" spans="2:17" s="166" customFormat="1" x14ac:dyDescent="0.25">
      <c r="B72" s="174" t="s">
        <v>221</v>
      </c>
      <c r="C72" s="175">
        <f t="shared" ref="C72:P72" ca="1" si="33">C58+C70</f>
        <v>0</v>
      </c>
      <c r="D72" s="175">
        <f t="shared" ca="1" si="33"/>
        <v>0</v>
      </c>
      <c r="E72" s="175">
        <f t="shared" ca="1" si="33"/>
        <v>0</v>
      </c>
      <c r="F72" s="175">
        <f t="shared" ca="1" si="33"/>
        <v>0</v>
      </c>
      <c r="G72" s="175">
        <f t="shared" ca="1" si="33"/>
        <v>0</v>
      </c>
      <c r="H72" s="175">
        <f t="shared" ca="1" si="33"/>
        <v>0</v>
      </c>
      <c r="I72" s="175">
        <f t="shared" ca="1" si="33"/>
        <v>0</v>
      </c>
      <c r="J72" s="175">
        <f t="shared" ca="1" si="33"/>
        <v>0</v>
      </c>
      <c r="K72" s="175">
        <f t="shared" ca="1" si="33"/>
        <v>0</v>
      </c>
      <c r="L72" s="175">
        <f t="shared" ca="1" si="33"/>
        <v>0</v>
      </c>
      <c r="M72" s="175">
        <f t="shared" ca="1" si="33"/>
        <v>0</v>
      </c>
      <c r="N72" s="175">
        <f t="shared" ca="1" si="33"/>
        <v>0</v>
      </c>
      <c r="O72" s="175">
        <f t="shared" ca="1" si="33"/>
        <v>0</v>
      </c>
      <c r="P72" s="175">
        <f t="shared" ca="1" si="33"/>
        <v>0</v>
      </c>
      <c r="Q72" s="154">
        <f ca="1">SUM(C72:P72)</f>
        <v>0</v>
      </c>
    </row>
    <row r="74" spans="2:17" x14ac:dyDescent="0.25">
      <c r="B74" s="176" t="s">
        <v>105</v>
      </c>
      <c r="C74" s="166"/>
      <c r="D74" s="166"/>
      <c r="E74" s="166"/>
      <c r="F74" s="166"/>
      <c r="G74" s="166"/>
      <c r="H74" s="166"/>
      <c r="I74" s="166"/>
      <c r="J74" s="166"/>
      <c r="K74" s="166"/>
      <c r="L74" s="166"/>
      <c r="M74" s="166"/>
      <c r="N74" s="166"/>
      <c r="O74" s="166"/>
      <c r="P74" s="166"/>
      <c r="Q74" s="167"/>
    </row>
    <row r="75" spans="2:17" x14ac:dyDescent="0.25">
      <c r="B75" s="138" t="s">
        <v>70</v>
      </c>
      <c r="C75" s="92">
        <f>SUM(C76:C79)</f>
        <v>0</v>
      </c>
      <c r="D75" s="92">
        <f t="shared" ref="D75:P75" si="34">SUM(D76:D79)</f>
        <v>0</v>
      </c>
      <c r="E75" s="92">
        <f t="shared" si="34"/>
        <v>0</v>
      </c>
      <c r="F75" s="92">
        <f t="shared" si="34"/>
        <v>0</v>
      </c>
      <c r="I75" s="92">
        <f t="shared" si="34"/>
        <v>0</v>
      </c>
      <c r="J75" s="92">
        <f t="shared" si="34"/>
        <v>0</v>
      </c>
      <c r="K75" s="92">
        <f t="shared" si="34"/>
        <v>0</v>
      </c>
      <c r="L75" s="92">
        <f t="shared" si="34"/>
        <v>0</v>
      </c>
      <c r="M75" s="92">
        <f t="shared" si="34"/>
        <v>0</v>
      </c>
      <c r="N75" s="92">
        <f t="shared" si="34"/>
        <v>0</v>
      </c>
      <c r="O75" s="92">
        <f t="shared" si="34"/>
        <v>0</v>
      </c>
      <c r="P75" s="92">
        <f t="shared" si="34"/>
        <v>0</v>
      </c>
      <c r="Q75" s="116">
        <f>SUM(C75:P75)</f>
        <v>0</v>
      </c>
    </row>
    <row r="76" spans="2:17" x14ac:dyDescent="0.25">
      <c r="B76" s="177" t="s">
        <v>106</v>
      </c>
      <c r="C76" s="178"/>
      <c r="D76" s="178"/>
      <c r="E76" s="178"/>
      <c r="F76" s="178"/>
      <c r="G76" s="178"/>
      <c r="H76" s="178"/>
      <c r="I76" s="178"/>
      <c r="J76" s="178"/>
      <c r="K76" s="178"/>
      <c r="L76" s="178"/>
      <c r="M76" s="178"/>
      <c r="N76" s="178"/>
      <c r="O76" s="178"/>
      <c r="P76" s="178"/>
      <c r="Q76" s="116">
        <f>SUM(C76:P76)</f>
        <v>0</v>
      </c>
    </row>
    <row r="77" spans="2:17" x14ac:dyDescent="0.25">
      <c r="B77" s="177" t="s">
        <v>107</v>
      </c>
      <c r="C77" s="178"/>
      <c r="D77" s="178"/>
      <c r="E77" s="178"/>
      <c r="F77" s="178"/>
      <c r="G77" s="178"/>
      <c r="H77" s="178"/>
      <c r="I77" s="178"/>
      <c r="J77" s="178"/>
      <c r="K77" s="178"/>
      <c r="L77" s="178"/>
      <c r="M77" s="178"/>
      <c r="N77" s="178"/>
      <c r="O77" s="178"/>
      <c r="P77" s="178"/>
      <c r="Q77" s="116">
        <f>SUM(C77:P77)</f>
        <v>0</v>
      </c>
    </row>
    <row r="78" spans="2:17" x14ac:dyDescent="0.25">
      <c r="B78" s="177" t="s">
        <v>108</v>
      </c>
      <c r="C78" s="178"/>
      <c r="D78" s="178"/>
      <c r="E78" s="178"/>
      <c r="F78" s="178"/>
      <c r="G78" s="178"/>
      <c r="H78" s="178"/>
      <c r="I78" s="178"/>
      <c r="J78" s="178"/>
      <c r="K78" s="178"/>
      <c r="L78" s="178"/>
      <c r="M78" s="178"/>
      <c r="N78" s="178"/>
      <c r="O78" s="178"/>
      <c r="P78" s="178"/>
      <c r="Q78" s="116">
        <f>SUM(C78:P78)</f>
        <v>0</v>
      </c>
    </row>
    <row r="79" spans="2:17" x14ac:dyDescent="0.25">
      <c r="B79" s="177" t="s">
        <v>109</v>
      </c>
      <c r="C79" s="178"/>
      <c r="D79" s="178"/>
      <c r="E79" s="178"/>
      <c r="F79" s="178"/>
      <c r="G79" s="178"/>
      <c r="H79" s="178"/>
      <c r="I79" s="178"/>
      <c r="J79" s="178"/>
      <c r="K79" s="178"/>
      <c r="L79" s="178"/>
      <c r="M79" s="178"/>
      <c r="N79" s="178"/>
      <c r="O79" s="178"/>
      <c r="P79" s="178"/>
      <c r="Q79" s="116">
        <f>SUM(C79:P79)</f>
        <v>0</v>
      </c>
    </row>
    <row r="80" spans="2:17" s="103" customFormat="1" ht="5.0999999999999996" customHeight="1" x14ac:dyDescent="0.25">
      <c r="B80" s="177"/>
      <c r="Q80" s="267"/>
    </row>
    <row r="81" spans="2:17" x14ac:dyDescent="0.25">
      <c r="B81" s="110" t="s">
        <v>136</v>
      </c>
      <c r="C81" s="178"/>
      <c r="D81" s="178"/>
      <c r="E81" s="178"/>
      <c r="F81" s="178"/>
      <c r="G81" s="178"/>
      <c r="H81" s="178"/>
      <c r="I81" s="178"/>
      <c r="J81" s="178"/>
      <c r="K81" s="178"/>
      <c r="L81" s="178"/>
      <c r="M81" s="178"/>
      <c r="N81" s="178"/>
      <c r="O81" s="178"/>
      <c r="P81" s="178"/>
      <c r="Q81" s="116">
        <f>SUM(C81:P81)</f>
        <v>0</v>
      </c>
    </row>
    <row r="82" spans="2:17" x14ac:dyDescent="0.25">
      <c r="B82" s="110" t="s">
        <v>137</v>
      </c>
      <c r="C82" s="178"/>
      <c r="D82" s="178"/>
      <c r="E82" s="178"/>
      <c r="F82" s="178"/>
      <c r="G82" s="178"/>
      <c r="H82" s="178"/>
      <c r="I82" s="178"/>
      <c r="J82" s="178"/>
      <c r="K82" s="178"/>
      <c r="L82" s="178"/>
      <c r="M82" s="178"/>
      <c r="N82" s="178"/>
      <c r="O82" s="178"/>
      <c r="P82" s="178"/>
      <c r="Q82" s="116">
        <f>SUM(C82:P82)</f>
        <v>0</v>
      </c>
    </row>
    <row r="83" spans="2:17" x14ac:dyDescent="0.25">
      <c r="B83" s="110" t="s">
        <v>71</v>
      </c>
      <c r="C83" s="178"/>
      <c r="D83" s="178"/>
      <c r="E83" s="178"/>
      <c r="F83" s="178"/>
      <c r="G83" s="178"/>
      <c r="H83" s="178"/>
      <c r="I83" s="178"/>
      <c r="J83" s="178"/>
      <c r="K83" s="178"/>
      <c r="L83" s="178"/>
      <c r="M83" s="178"/>
      <c r="N83" s="178"/>
      <c r="O83" s="178"/>
      <c r="P83" s="178"/>
      <c r="Q83" s="116">
        <f>SUM(C83:P83)</f>
        <v>0</v>
      </c>
    </row>
    <row r="84" spans="2:17" x14ac:dyDescent="0.25">
      <c r="B84" s="110" t="s">
        <v>72</v>
      </c>
      <c r="C84" s="178"/>
      <c r="D84" s="178"/>
      <c r="E84" s="178"/>
      <c r="F84" s="178"/>
      <c r="G84" s="178"/>
      <c r="H84" s="178"/>
      <c r="I84" s="178"/>
      <c r="J84" s="178"/>
      <c r="K84" s="178"/>
      <c r="L84" s="178"/>
      <c r="M84" s="178"/>
      <c r="N84" s="178"/>
      <c r="O84" s="178"/>
      <c r="P84" s="178"/>
      <c r="Q84" s="116">
        <f>SUM(C84:P84)</f>
        <v>0</v>
      </c>
    </row>
    <row r="85" spans="2:17" s="103" customFormat="1" ht="5.0999999999999996" customHeight="1" x14ac:dyDescent="0.25">
      <c r="B85" s="179"/>
      <c r="Q85" s="267"/>
    </row>
    <row r="86" spans="2:17" x14ac:dyDescent="0.25">
      <c r="B86" s="110" t="s">
        <v>73</v>
      </c>
      <c r="C86" s="92">
        <f>C87+C90</f>
        <v>0</v>
      </c>
      <c r="D86" s="92">
        <f t="shared" ref="D86:P86" si="35">D87+D90</f>
        <v>0</v>
      </c>
      <c r="E86" s="92">
        <f t="shared" si="35"/>
        <v>0</v>
      </c>
      <c r="F86" s="92">
        <f t="shared" si="35"/>
        <v>0</v>
      </c>
      <c r="G86" s="92">
        <f t="shared" si="35"/>
        <v>0</v>
      </c>
      <c r="H86" s="92">
        <f t="shared" si="35"/>
        <v>0</v>
      </c>
      <c r="I86" s="92">
        <f t="shared" si="35"/>
        <v>0</v>
      </c>
      <c r="J86" s="92">
        <f t="shared" si="35"/>
        <v>0</v>
      </c>
      <c r="K86" s="92">
        <f t="shared" si="35"/>
        <v>0</v>
      </c>
      <c r="L86" s="92">
        <f t="shared" si="35"/>
        <v>0</v>
      </c>
      <c r="M86" s="92">
        <f t="shared" si="35"/>
        <v>0</v>
      </c>
      <c r="N86" s="92">
        <f t="shared" si="35"/>
        <v>0</v>
      </c>
      <c r="O86" s="92">
        <f t="shared" si="35"/>
        <v>0</v>
      </c>
      <c r="P86" s="92">
        <f t="shared" si="35"/>
        <v>0</v>
      </c>
      <c r="Q86" s="116">
        <f>SUM(C86:P86)</f>
        <v>0</v>
      </c>
    </row>
    <row r="87" spans="2:17" s="103" customFormat="1" x14ac:dyDescent="0.25">
      <c r="B87" s="177" t="s">
        <v>91</v>
      </c>
      <c r="C87" s="103">
        <f>SUM(C88:C89)</f>
        <v>0</v>
      </c>
      <c r="D87" s="103">
        <f t="shared" ref="D87:P87" si="36">SUM(D88:D89)</f>
        <v>0</v>
      </c>
      <c r="E87" s="103">
        <f t="shared" si="36"/>
        <v>0</v>
      </c>
      <c r="F87" s="103">
        <f t="shared" si="36"/>
        <v>0</v>
      </c>
      <c r="G87" s="103">
        <f t="shared" si="36"/>
        <v>0</v>
      </c>
      <c r="H87" s="103">
        <f t="shared" si="36"/>
        <v>0</v>
      </c>
      <c r="I87" s="103">
        <f t="shared" si="36"/>
        <v>0</v>
      </c>
      <c r="J87" s="103">
        <f t="shared" si="36"/>
        <v>0</v>
      </c>
      <c r="K87" s="103">
        <f t="shared" si="36"/>
        <v>0</v>
      </c>
      <c r="L87" s="103">
        <f t="shared" si="36"/>
        <v>0</v>
      </c>
      <c r="M87" s="103">
        <f t="shared" si="36"/>
        <v>0</v>
      </c>
      <c r="N87" s="103">
        <f t="shared" si="36"/>
        <v>0</v>
      </c>
      <c r="O87" s="103">
        <f t="shared" si="36"/>
        <v>0</v>
      </c>
      <c r="P87" s="103">
        <f t="shared" si="36"/>
        <v>0</v>
      </c>
      <c r="Q87" s="267">
        <f>SUM(C87:P87)</f>
        <v>0</v>
      </c>
    </row>
    <row r="88" spans="2:17" x14ac:dyDescent="0.25">
      <c r="B88" s="261" t="s">
        <v>249</v>
      </c>
      <c r="C88" s="178"/>
      <c r="D88" s="178"/>
      <c r="E88" s="178"/>
      <c r="F88" s="178"/>
      <c r="G88" s="178"/>
      <c r="H88" s="178"/>
      <c r="I88" s="178"/>
      <c r="J88" s="178"/>
      <c r="K88" s="178"/>
      <c r="L88" s="178"/>
      <c r="M88" s="178"/>
      <c r="N88" s="178"/>
      <c r="O88" s="178"/>
      <c r="P88" s="178"/>
      <c r="Q88" s="116"/>
    </row>
    <row r="89" spans="2:17" x14ac:dyDescent="0.25">
      <c r="B89" s="261" t="s">
        <v>249</v>
      </c>
      <c r="C89" s="178"/>
      <c r="D89" s="178"/>
      <c r="E89" s="178"/>
      <c r="F89" s="178"/>
      <c r="G89" s="178"/>
      <c r="H89" s="178"/>
      <c r="I89" s="178"/>
      <c r="J89" s="178"/>
      <c r="K89" s="178"/>
      <c r="L89" s="178"/>
      <c r="M89" s="178"/>
      <c r="N89" s="178"/>
      <c r="O89" s="178"/>
      <c r="P89" s="178"/>
      <c r="Q89" s="116"/>
    </row>
    <row r="90" spans="2:17" s="103" customFormat="1" x14ac:dyDescent="0.25">
      <c r="B90" s="177" t="s">
        <v>110</v>
      </c>
      <c r="C90" s="103">
        <f>SUM(C91:C92)</f>
        <v>0</v>
      </c>
      <c r="D90" s="103">
        <f t="shared" ref="D90" si="37">SUM(D91:D92)</f>
        <v>0</v>
      </c>
      <c r="E90" s="103">
        <f t="shared" ref="E90" si="38">SUM(E91:E92)</f>
        <v>0</v>
      </c>
      <c r="F90" s="103">
        <f t="shared" ref="F90" si="39">SUM(F91:F92)</f>
        <v>0</v>
      </c>
      <c r="G90" s="103">
        <f t="shared" ref="G90" si="40">SUM(G91:G92)</f>
        <v>0</v>
      </c>
      <c r="H90" s="103">
        <f t="shared" ref="H90" si="41">SUM(H91:H92)</f>
        <v>0</v>
      </c>
      <c r="I90" s="103">
        <f t="shared" ref="I90" si="42">SUM(I91:I92)</f>
        <v>0</v>
      </c>
      <c r="J90" s="103">
        <f t="shared" ref="J90" si="43">SUM(J91:J92)</f>
        <v>0</v>
      </c>
      <c r="K90" s="103">
        <f t="shared" ref="K90" si="44">SUM(K91:K92)</f>
        <v>0</v>
      </c>
      <c r="L90" s="103">
        <f t="shared" ref="L90" si="45">SUM(L91:L92)</f>
        <v>0</v>
      </c>
      <c r="M90" s="103">
        <f t="shared" ref="M90" si="46">SUM(M91:M92)</f>
        <v>0</v>
      </c>
      <c r="N90" s="103">
        <f t="shared" ref="N90" si="47">SUM(N91:N92)</f>
        <v>0</v>
      </c>
      <c r="O90" s="103">
        <f t="shared" ref="O90" si="48">SUM(O91:O92)</f>
        <v>0</v>
      </c>
      <c r="P90" s="103">
        <f t="shared" ref="P90" si="49">SUM(P91:P92)</f>
        <v>0</v>
      </c>
      <c r="Q90" s="267">
        <f>SUM(C90:P90)</f>
        <v>0</v>
      </c>
    </row>
    <row r="91" spans="2:17" x14ac:dyDescent="0.25">
      <c r="B91" s="261" t="s">
        <v>249</v>
      </c>
      <c r="C91" s="178"/>
      <c r="D91" s="178"/>
      <c r="E91" s="178"/>
      <c r="F91" s="178"/>
      <c r="G91" s="178"/>
      <c r="H91" s="178"/>
      <c r="I91" s="178"/>
      <c r="J91" s="178"/>
      <c r="K91" s="178"/>
      <c r="L91" s="178"/>
      <c r="M91" s="178"/>
      <c r="N91" s="178"/>
      <c r="O91" s="178"/>
      <c r="P91" s="178"/>
      <c r="Q91" s="116"/>
    </row>
    <row r="92" spans="2:17" x14ac:dyDescent="0.25">
      <c r="B92" s="261" t="s">
        <v>249</v>
      </c>
      <c r="C92" s="178"/>
      <c r="D92" s="178"/>
      <c r="E92" s="178"/>
      <c r="F92" s="178"/>
      <c r="G92" s="178"/>
      <c r="H92" s="178"/>
      <c r="I92" s="178"/>
      <c r="J92" s="178"/>
      <c r="K92" s="178"/>
      <c r="L92" s="178"/>
      <c r="M92" s="178"/>
      <c r="N92" s="178"/>
      <c r="O92" s="178"/>
      <c r="P92" s="178"/>
      <c r="Q92" s="116"/>
    </row>
    <row r="93" spans="2:17" s="103" customFormat="1" ht="5.0999999999999996" customHeight="1" x14ac:dyDescent="0.25">
      <c r="B93" s="177"/>
      <c r="Q93" s="267"/>
    </row>
    <row r="94" spans="2:17" x14ac:dyDescent="0.25">
      <c r="B94" s="110" t="s">
        <v>74</v>
      </c>
      <c r="C94" s="178"/>
      <c r="D94" s="178"/>
      <c r="E94" s="178"/>
      <c r="F94" s="178"/>
      <c r="G94" s="178"/>
      <c r="H94" s="178"/>
      <c r="I94" s="178"/>
      <c r="J94" s="178"/>
      <c r="K94" s="178"/>
      <c r="L94" s="178"/>
      <c r="M94" s="178"/>
      <c r="N94" s="178"/>
      <c r="O94" s="178"/>
      <c r="P94" s="178"/>
      <c r="Q94" s="116">
        <f>SUM(C94:P94)</f>
        <v>0</v>
      </c>
    </row>
    <row r="95" spans="2:17" x14ac:dyDescent="0.25">
      <c r="B95" s="179" t="s">
        <v>75</v>
      </c>
      <c r="C95" s="178"/>
      <c r="D95" s="178"/>
      <c r="E95" s="178"/>
      <c r="F95" s="178"/>
      <c r="G95" s="178"/>
      <c r="H95" s="178"/>
      <c r="I95" s="178"/>
      <c r="J95" s="178"/>
      <c r="K95" s="178"/>
      <c r="L95" s="178"/>
      <c r="M95" s="178"/>
      <c r="N95" s="178"/>
      <c r="O95" s="178"/>
      <c r="P95" s="178"/>
      <c r="Q95" s="116">
        <f>SUM(C95:P95)</f>
        <v>0</v>
      </c>
    </row>
    <row r="96" spans="2:17" x14ac:dyDescent="0.25">
      <c r="B96" s="110" t="s">
        <v>76</v>
      </c>
      <c r="C96" s="178"/>
      <c r="D96" s="178"/>
      <c r="E96" s="178"/>
      <c r="F96" s="178"/>
      <c r="G96" s="178"/>
      <c r="H96" s="178"/>
      <c r="I96" s="178"/>
      <c r="J96" s="178"/>
      <c r="K96" s="178"/>
      <c r="L96" s="178"/>
      <c r="M96" s="178"/>
      <c r="N96" s="178"/>
      <c r="O96" s="178"/>
      <c r="P96" s="178"/>
      <c r="Q96" s="116">
        <f>SUM(C96:P96)</f>
        <v>0</v>
      </c>
    </row>
    <row r="97" spans="2:19" x14ac:dyDescent="0.25">
      <c r="B97" s="180"/>
    </row>
    <row r="98" spans="2:19" s="134" customFormat="1" x14ac:dyDescent="0.25">
      <c r="B98" s="181" t="s">
        <v>204</v>
      </c>
      <c r="C98" s="182">
        <f>SUM(C75,C81:C84,C86,C94:C96)</f>
        <v>0</v>
      </c>
      <c r="D98" s="182">
        <f t="shared" ref="D98:P98" si="50">SUM(D75,D81:D84,D86,D94:D96)</f>
        <v>0</v>
      </c>
      <c r="E98" s="182">
        <f t="shared" si="50"/>
        <v>0</v>
      </c>
      <c r="F98" s="182">
        <f t="shared" si="50"/>
        <v>0</v>
      </c>
      <c r="G98" s="182">
        <f t="shared" si="50"/>
        <v>0</v>
      </c>
      <c r="H98" s="182">
        <f t="shared" si="50"/>
        <v>0</v>
      </c>
      <c r="I98" s="182">
        <f t="shared" si="50"/>
        <v>0</v>
      </c>
      <c r="J98" s="182">
        <f t="shared" si="50"/>
        <v>0</v>
      </c>
      <c r="K98" s="182">
        <f t="shared" si="50"/>
        <v>0</v>
      </c>
      <c r="L98" s="182">
        <f t="shared" si="50"/>
        <v>0</v>
      </c>
      <c r="M98" s="182">
        <f t="shared" si="50"/>
        <v>0</v>
      </c>
      <c r="N98" s="182">
        <f t="shared" si="50"/>
        <v>0</v>
      </c>
      <c r="O98" s="182">
        <f t="shared" si="50"/>
        <v>0</v>
      </c>
      <c r="P98" s="182">
        <f t="shared" si="50"/>
        <v>0</v>
      </c>
      <c r="Q98" s="158">
        <f>SUM(C98:P98)</f>
        <v>0</v>
      </c>
    </row>
    <row r="99" spans="2:19" x14ac:dyDescent="0.25">
      <c r="B99" s="183" t="s">
        <v>89</v>
      </c>
      <c r="C99" s="114" t="e">
        <f>C98/$C$5</f>
        <v>#DIV/0!</v>
      </c>
      <c r="D99" s="114" t="e">
        <f t="shared" ref="D99:P99" si="51">D98/$C$5</f>
        <v>#DIV/0!</v>
      </c>
      <c r="E99" s="114" t="e">
        <f t="shared" si="51"/>
        <v>#DIV/0!</v>
      </c>
      <c r="F99" s="114" t="e">
        <f t="shared" si="51"/>
        <v>#DIV/0!</v>
      </c>
      <c r="G99" s="114" t="e">
        <f t="shared" si="51"/>
        <v>#DIV/0!</v>
      </c>
      <c r="H99" s="114" t="e">
        <f t="shared" si="51"/>
        <v>#DIV/0!</v>
      </c>
      <c r="I99" s="114" t="e">
        <f t="shared" si="51"/>
        <v>#DIV/0!</v>
      </c>
      <c r="J99" s="114" t="e">
        <f t="shared" si="51"/>
        <v>#DIV/0!</v>
      </c>
      <c r="K99" s="114" t="e">
        <f t="shared" si="51"/>
        <v>#DIV/0!</v>
      </c>
      <c r="L99" s="114" t="e">
        <f t="shared" si="51"/>
        <v>#DIV/0!</v>
      </c>
      <c r="M99" s="114" t="e">
        <f t="shared" si="51"/>
        <v>#DIV/0!</v>
      </c>
      <c r="N99" s="114" t="e">
        <f t="shared" si="51"/>
        <v>#DIV/0!</v>
      </c>
      <c r="O99" s="114" t="e">
        <f t="shared" si="51"/>
        <v>#DIV/0!</v>
      </c>
      <c r="P99" s="114" t="e">
        <f t="shared" si="51"/>
        <v>#DIV/0!</v>
      </c>
    </row>
    <row r="100" spans="2:19" x14ac:dyDescent="0.25">
      <c r="B100" s="183" t="s">
        <v>77</v>
      </c>
      <c r="C100" s="184" t="e">
        <f ca="1">C98/C72</f>
        <v>#DIV/0!</v>
      </c>
      <c r="D100" s="184" t="e">
        <f t="shared" ref="D100:P100" ca="1" si="52">D98/D72</f>
        <v>#DIV/0!</v>
      </c>
      <c r="E100" s="184" t="e">
        <f t="shared" ca="1" si="52"/>
        <v>#DIV/0!</v>
      </c>
      <c r="F100" s="184" t="e">
        <f t="shared" ca="1" si="52"/>
        <v>#DIV/0!</v>
      </c>
      <c r="G100" s="184" t="e">
        <f t="shared" ca="1" si="52"/>
        <v>#DIV/0!</v>
      </c>
      <c r="H100" s="184" t="e">
        <f t="shared" ca="1" si="52"/>
        <v>#DIV/0!</v>
      </c>
      <c r="I100" s="184" t="e">
        <f t="shared" ca="1" si="52"/>
        <v>#DIV/0!</v>
      </c>
      <c r="J100" s="184" t="e">
        <f t="shared" ca="1" si="52"/>
        <v>#DIV/0!</v>
      </c>
      <c r="K100" s="184" t="e">
        <f t="shared" ca="1" si="52"/>
        <v>#DIV/0!</v>
      </c>
      <c r="L100" s="184" t="e">
        <f t="shared" ca="1" si="52"/>
        <v>#DIV/0!</v>
      </c>
      <c r="M100" s="184" t="e">
        <f t="shared" ca="1" si="52"/>
        <v>#DIV/0!</v>
      </c>
      <c r="N100" s="184" t="e">
        <f t="shared" ca="1" si="52"/>
        <v>#DIV/0!</v>
      </c>
      <c r="O100" s="184" t="e">
        <f t="shared" ca="1" si="52"/>
        <v>#DIV/0!</v>
      </c>
      <c r="P100" s="184" t="e">
        <f t="shared" ca="1" si="52"/>
        <v>#DIV/0!</v>
      </c>
      <c r="Q100" s="184" t="e">
        <f ca="1">Q98/Q72</f>
        <v>#DIV/0!</v>
      </c>
    </row>
    <row r="101" spans="2:19" x14ac:dyDescent="0.25">
      <c r="B101" s="183" t="s">
        <v>138</v>
      </c>
      <c r="C101" s="184" t="e">
        <f ca="1">SUM($C98:C98)/SUM($C72:C72)</f>
        <v>#DIV/0!</v>
      </c>
      <c r="D101" s="184" t="e">
        <f ca="1">SUM($C98:D98)/SUM($C72:D72)</f>
        <v>#DIV/0!</v>
      </c>
      <c r="E101" s="184" t="e">
        <f ca="1">SUM($C98:E98)/SUM($C72:E72)</f>
        <v>#DIV/0!</v>
      </c>
      <c r="F101" s="184" t="e">
        <f ca="1">SUM($C98:F98)/SUM($C72:F72)</f>
        <v>#DIV/0!</v>
      </c>
      <c r="G101" s="184" t="e">
        <f ca="1">SUM($C98:G98)/SUM($C72:G72)</f>
        <v>#DIV/0!</v>
      </c>
      <c r="H101" s="184" t="e">
        <f ca="1">SUM($C98:H98)/SUM($C72:H72)</f>
        <v>#DIV/0!</v>
      </c>
      <c r="I101" s="184" t="e">
        <f ca="1">SUM($C98:I98)/SUM($C72:I72)</f>
        <v>#DIV/0!</v>
      </c>
      <c r="J101" s="184" t="e">
        <f ca="1">SUM($C98:J98)/SUM($C72:J72)</f>
        <v>#DIV/0!</v>
      </c>
      <c r="K101" s="184" t="e">
        <f ca="1">SUM($C98:K98)/SUM($C72:K72)</f>
        <v>#DIV/0!</v>
      </c>
      <c r="L101" s="184" t="e">
        <f ca="1">SUM($C98:L98)/SUM($C72:L72)</f>
        <v>#DIV/0!</v>
      </c>
      <c r="M101" s="184" t="e">
        <f ca="1">SUM($C98:M98)/SUM($C72:M72)</f>
        <v>#DIV/0!</v>
      </c>
      <c r="N101" s="184" t="e">
        <f ca="1">SUM($C98:N98)/SUM($C72:N72)</f>
        <v>#DIV/0!</v>
      </c>
      <c r="O101" s="184" t="e">
        <f ca="1">SUM($C98:O98)/SUM($C72:O72)</f>
        <v>#DIV/0!</v>
      </c>
      <c r="P101" s="184" t="e">
        <f ca="1">SUM($C98:P98)/SUM($C72:P72)</f>
        <v>#DIV/0!</v>
      </c>
      <c r="Q101" s="184" t="e">
        <f ca="1">P101</f>
        <v>#DIV/0!</v>
      </c>
      <c r="S101" s="92" t="s">
        <v>139</v>
      </c>
    </row>
    <row r="103" spans="2:19" x14ac:dyDescent="0.25">
      <c r="B103" s="185" t="s">
        <v>78</v>
      </c>
      <c r="C103" s="104"/>
      <c r="D103" s="104"/>
      <c r="E103" s="104"/>
      <c r="F103" s="104"/>
      <c r="G103" s="104"/>
      <c r="H103" s="104"/>
      <c r="I103" s="104"/>
      <c r="J103" s="104"/>
      <c r="K103" s="104"/>
      <c r="L103" s="104"/>
      <c r="M103" s="104"/>
      <c r="N103" s="104"/>
      <c r="O103" s="104"/>
      <c r="P103" s="104"/>
    </row>
    <row r="104" spans="2:19" x14ac:dyDescent="0.25">
      <c r="B104" s="186" t="s">
        <v>79</v>
      </c>
    </row>
    <row r="105" spans="2:19" x14ac:dyDescent="0.25">
      <c r="B105" s="187" t="s">
        <v>80</v>
      </c>
      <c r="C105" s="178"/>
      <c r="D105" s="178"/>
      <c r="E105" s="178"/>
      <c r="F105" s="178"/>
      <c r="G105" s="178"/>
      <c r="H105" s="178"/>
      <c r="I105" s="178"/>
      <c r="J105" s="178"/>
      <c r="K105" s="178"/>
      <c r="L105" s="178"/>
      <c r="M105" s="178"/>
      <c r="N105" s="178"/>
      <c r="O105" s="178"/>
      <c r="P105" s="178"/>
    </row>
    <row r="106" spans="2:19" x14ac:dyDescent="0.25">
      <c r="B106" s="186" t="s">
        <v>81</v>
      </c>
    </row>
    <row r="107" spans="2:19" x14ac:dyDescent="0.25">
      <c r="B107" s="187" t="s">
        <v>80</v>
      </c>
      <c r="C107" s="178"/>
      <c r="D107" s="178"/>
      <c r="E107" s="178"/>
      <c r="F107" s="178"/>
      <c r="G107" s="178"/>
      <c r="H107" s="178"/>
      <c r="I107" s="178"/>
      <c r="J107" s="178"/>
      <c r="K107" s="178"/>
      <c r="L107" s="178"/>
      <c r="M107" s="178"/>
      <c r="N107" s="178"/>
      <c r="O107" s="178"/>
      <c r="P107" s="178"/>
    </row>
    <row r="108" spans="2:19" x14ac:dyDescent="0.25">
      <c r="B108" s="186" t="s">
        <v>82</v>
      </c>
    </row>
    <row r="109" spans="2:19" x14ac:dyDescent="0.25">
      <c r="B109" s="187" t="s">
        <v>80</v>
      </c>
      <c r="C109" s="178"/>
      <c r="D109" s="178"/>
      <c r="E109" s="178"/>
      <c r="F109" s="178"/>
      <c r="G109" s="178"/>
      <c r="H109" s="178"/>
      <c r="I109" s="178"/>
      <c r="J109" s="178"/>
      <c r="K109" s="178"/>
      <c r="L109" s="178"/>
      <c r="M109" s="178"/>
      <c r="N109" s="178"/>
      <c r="O109" s="178"/>
      <c r="P109" s="178"/>
    </row>
    <row r="110" spans="2:19" x14ac:dyDescent="0.25">
      <c r="B110" s="186" t="s">
        <v>83</v>
      </c>
    </row>
    <row r="111" spans="2:19" x14ac:dyDescent="0.25">
      <c r="B111" s="187" t="s">
        <v>80</v>
      </c>
      <c r="C111" s="178"/>
      <c r="D111" s="178"/>
      <c r="E111" s="178"/>
      <c r="F111" s="178"/>
      <c r="G111" s="178"/>
      <c r="H111" s="178"/>
      <c r="I111" s="178"/>
      <c r="J111" s="178"/>
      <c r="K111" s="178"/>
      <c r="L111" s="178"/>
      <c r="M111" s="178"/>
      <c r="N111" s="178"/>
      <c r="O111" s="178"/>
      <c r="P111" s="178"/>
    </row>
    <row r="112" spans="2:19" x14ac:dyDescent="0.25">
      <c r="B112" s="186" t="s">
        <v>84</v>
      </c>
    </row>
    <row r="113" spans="2:16" x14ac:dyDescent="0.25">
      <c r="B113" s="187" t="s">
        <v>80</v>
      </c>
      <c r="C113" s="178"/>
      <c r="D113" s="178"/>
      <c r="E113" s="178"/>
      <c r="F113" s="178"/>
      <c r="G113" s="178"/>
      <c r="H113" s="178"/>
      <c r="I113" s="178"/>
      <c r="J113" s="178"/>
      <c r="K113" s="178"/>
      <c r="L113" s="178"/>
      <c r="M113" s="178"/>
      <c r="N113" s="178"/>
      <c r="O113" s="178"/>
      <c r="P113" s="178"/>
    </row>
    <row r="114" spans="2:16" x14ac:dyDescent="0.25">
      <c r="B114" s="183" t="s">
        <v>85</v>
      </c>
    </row>
    <row r="119" spans="2:16" ht="60" x14ac:dyDescent="0.25">
      <c r="B119" s="188" t="s">
        <v>173</v>
      </c>
      <c r="C119" s="188" t="s">
        <v>131</v>
      </c>
      <c r="D119" s="188" t="s">
        <v>147</v>
      </c>
      <c r="E119" s="188" t="s">
        <v>148</v>
      </c>
    </row>
    <row r="120" spans="2:16" x14ac:dyDescent="0.25">
      <c r="B120" s="274" t="s">
        <v>250</v>
      </c>
      <c r="C120" s="190">
        <f>C121+C125</f>
        <v>0</v>
      </c>
      <c r="D120" s="189" t="e">
        <f ca="1">E120/C120</f>
        <v>#DIV/0!</v>
      </c>
      <c r="E120" s="191">
        <f ca="1">G5</f>
        <v>0</v>
      </c>
    </row>
    <row r="121" spans="2:16" x14ac:dyDescent="0.25">
      <c r="B121" s="189" t="s">
        <v>126</v>
      </c>
      <c r="C121" s="190">
        <f>SUM(C122:C124)</f>
        <v>0</v>
      </c>
      <c r="D121" s="189" t="e">
        <f t="shared" ref="D121:D128" ca="1" si="53">E121/C121</f>
        <v>#DIV/0!</v>
      </c>
      <c r="E121" s="189">
        <f ca="1">F121*E120</f>
        <v>0</v>
      </c>
      <c r="F121" s="192"/>
      <c r="G121" s="92" t="s">
        <v>132</v>
      </c>
    </row>
    <row r="122" spans="2:16" x14ac:dyDescent="0.25">
      <c r="B122" s="193" t="s">
        <v>127</v>
      </c>
      <c r="C122" s="194"/>
      <c r="D122" s="189" t="e">
        <f t="shared" ca="1" si="53"/>
        <v>#DIV/0!</v>
      </c>
      <c r="E122" s="195">
        <f ca="1">F122*$E$121</f>
        <v>0</v>
      </c>
      <c r="F122" s="192"/>
      <c r="G122" s="138" t="s">
        <v>133</v>
      </c>
    </row>
    <row r="123" spans="2:16" x14ac:dyDescent="0.25">
      <c r="B123" s="193" t="s">
        <v>128</v>
      </c>
      <c r="C123" s="194"/>
      <c r="D123" s="189" t="e">
        <f t="shared" ca="1" si="53"/>
        <v>#DIV/0!</v>
      </c>
      <c r="E123" s="195">
        <f ca="1">F123*$E$121</f>
        <v>0</v>
      </c>
      <c r="F123" s="192"/>
      <c r="G123" s="138" t="s">
        <v>133</v>
      </c>
    </row>
    <row r="124" spans="2:16" x14ac:dyDescent="0.25">
      <c r="B124" s="193" t="s">
        <v>129</v>
      </c>
      <c r="C124" s="194"/>
      <c r="D124" s="189" t="e">
        <f t="shared" ca="1" si="53"/>
        <v>#DIV/0!</v>
      </c>
      <c r="E124" s="195">
        <f ca="1">F124*$E$121</f>
        <v>0</v>
      </c>
      <c r="F124" s="192"/>
      <c r="G124" s="138" t="s">
        <v>133</v>
      </c>
    </row>
    <row r="125" spans="2:16" x14ac:dyDescent="0.25">
      <c r="B125" s="189" t="s">
        <v>130</v>
      </c>
      <c r="C125" s="190">
        <f>SUM(C126:C128)</f>
        <v>0</v>
      </c>
      <c r="D125" s="189" t="e">
        <f t="shared" ca="1" si="53"/>
        <v>#DIV/0!</v>
      </c>
      <c r="E125" s="189">
        <f ca="1">F125*E120</f>
        <v>0</v>
      </c>
      <c r="F125" s="192"/>
      <c r="G125" s="92" t="s">
        <v>132</v>
      </c>
    </row>
    <row r="126" spans="2:16" x14ac:dyDescent="0.25">
      <c r="B126" s="193" t="s">
        <v>127</v>
      </c>
      <c r="C126" s="194"/>
      <c r="D126" s="189" t="e">
        <f t="shared" ca="1" si="53"/>
        <v>#DIV/0!</v>
      </c>
      <c r="E126" s="195">
        <f ca="1">F126*E125</f>
        <v>0</v>
      </c>
      <c r="F126" s="192"/>
      <c r="G126" s="138" t="s">
        <v>134</v>
      </c>
    </row>
    <row r="127" spans="2:16" x14ac:dyDescent="0.25">
      <c r="B127" s="193" t="s">
        <v>128</v>
      </c>
      <c r="C127" s="194"/>
      <c r="D127" s="189" t="e">
        <f t="shared" ca="1" si="53"/>
        <v>#DIV/0!</v>
      </c>
      <c r="E127" s="195">
        <f ca="1">F127*E125</f>
        <v>0</v>
      </c>
      <c r="F127" s="192"/>
      <c r="G127" s="138" t="s">
        <v>134</v>
      </c>
    </row>
    <row r="128" spans="2:16" x14ac:dyDescent="0.25">
      <c r="B128" s="193" t="s">
        <v>129</v>
      </c>
      <c r="C128" s="194"/>
      <c r="D128" s="189" t="e">
        <f t="shared" ca="1" si="53"/>
        <v>#DIV/0!</v>
      </c>
      <c r="E128" s="195">
        <f ca="1">F128*E125</f>
        <v>0</v>
      </c>
      <c r="F128" s="192"/>
      <c r="G128" s="138" t="s">
        <v>134</v>
      </c>
    </row>
    <row r="130" ht="14.1" customHeight="1" x14ac:dyDescent="0.25"/>
  </sheetData>
  <mergeCells count="18">
    <mergeCell ref="G3:G4"/>
    <mergeCell ref="G14:H14"/>
    <mergeCell ref="O14:P14"/>
    <mergeCell ref="C13:F13"/>
    <mergeCell ref="G13:P13"/>
    <mergeCell ref="C12:P12"/>
    <mergeCell ref="O59:P59"/>
    <mergeCell ref="C14:D14"/>
    <mergeCell ref="E14:F14"/>
    <mergeCell ref="K59:L59"/>
    <mergeCell ref="M14:N14"/>
    <mergeCell ref="I14:J14"/>
    <mergeCell ref="K14:L14"/>
    <mergeCell ref="G59:H59"/>
    <mergeCell ref="I59:J59"/>
    <mergeCell ref="M59:N59"/>
    <mergeCell ref="C59:D59"/>
    <mergeCell ref="E59:F59"/>
  </mergeCells>
  <conditionalFormatting sqref="F20">
    <cfRule type="cellIs" dxfId="5" priority="24" operator="lessThan">
      <formula>$F$23</formula>
    </cfRule>
  </conditionalFormatting>
  <conditionalFormatting sqref="C10">
    <cfRule type="cellIs" dxfId="4" priority="21" operator="greaterThan">
      <formula>0.6</formula>
    </cfRule>
  </conditionalFormatting>
  <conditionalFormatting sqref="E54:P54">
    <cfRule type="cellIs" dxfId="3" priority="7" operator="greaterThan">
      <formula>0.2</formula>
    </cfRule>
  </conditionalFormatting>
  <conditionalFormatting sqref="D6">
    <cfRule type="cellIs" dxfId="2" priority="5" operator="greaterThan">
      <formula>0.97</formula>
    </cfRule>
  </conditionalFormatting>
  <conditionalFormatting sqref="C101:P101">
    <cfRule type="cellIs" dxfId="1" priority="3" operator="greaterThan">
      <formula>1</formula>
    </cfRule>
  </conditionalFormatting>
  <conditionalFormatting sqref="D20">
    <cfRule type="cellIs" dxfId="0" priority="1" operator="lessThan">
      <formula>$D$23</formula>
    </cfRule>
  </conditionalFormatting>
  <pageMargins left="0.7" right="0.7" top="0.75" bottom="0.75" header="0.3" footer="0.3"/>
  <pageSetup paperSize="8" scale="40" orientation="portrait" r:id="rId1"/>
  <colBreaks count="1" manualBreakCount="1">
    <brk id="1" max="1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Formularz</vt:lpstr>
      <vt:lpstr>Harmonogram Model 1</vt:lpstr>
      <vt:lpstr>Harmonogram Model 2</vt:lpstr>
      <vt:lpstr>Formularz!Print_Area</vt:lpstr>
      <vt:lpstr>'Harmonogram Model 1'!Print_Area</vt:lpstr>
      <vt:lpstr>'Harmonogram Model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Jan Niedbalski</cp:lastModifiedBy>
  <cp:lastPrinted>2017-11-22T11:14:59Z</cp:lastPrinted>
  <dcterms:created xsi:type="dcterms:W3CDTF">2017-07-27T09:19:35Z</dcterms:created>
  <dcterms:modified xsi:type="dcterms:W3CDTF">2021-08-06T11:13:38Z</dcterms:modified>
</cp:coreProperties>
</file>