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80D48CA7-F748-42CE-93D6-C232CCF4FE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armonogram" sheetId="1" r:id="rId1"/>
  </sheets>
  <definedNames>
    <definedName name="_xlnm.Print_Area" localSheetId="0">Harmonogram!$A$1:$Q$84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1" l="1"/>
  <c r="G58" i="1"/>
  <c r="F58" i="1"/>
  <c r="E58" i="1"/>
  <c r="D58" i="1"/>
  <c r="C58" i="1"/>
  <c r="B63" i="1"/>
  <c r="B58" i="1"/>
  <c r="E53" i="1"/>
  <c r="D53" i="1"/>
  <c r="C53" i="1"/>
  <c r="B53" i="1"/>
  <c r="P58" i="1"/>
  <c r="O58" i="1"/>
  <c r="N58" i="1"/>
  <c r="M58" i="1"/>
  <c r="L58" i="1"/>
  <c r="K58" i="1"/>
  <c r="J58" i="1"/>
  <c r="I58" i="1"/>
  <c r="P10" i="1"/>
  <c r="P9" i="1"/>
  <c r="Q24" i="1"/>
  <c r="Q5" i="1" s="1"/>
  <c r="P5" i="1" s="1"/>
  <c r="Q27" i="1"/>
  <c r="P4" i="1" s="1"/>
  <c r="Q22" i="1"/>
  <c r="P3" i="1" s="1"/>
  <c r="G7" i="1"/>
  <c r="H7" i="1" s="1"/>
  <c r="G2" i="1"/>
  <c r="G34" i="1" l="1"/>
  <c r="B52" i="1"/>
  <c r="Q3" i="1"/>
  <c r="Q4" i="1"/>
  <c r="D34" i="1"/>
  <c r="H34" i="1"/>
  <c r="G10" i="1"/>
  <c r="H10" i="1" s="1"/>
  <c r="E34" i="1"/>
  <c r="I34" i="1"/>
  <c r="H4" i="1"/>
  <c r="P2" i="1" s="1"/>
  <c r="B34" i="1"/>
  <c r="F34" i="1"/>
  <c r="J34" i="1"/>
  <c r="H3" i="1"/>
  <c r="C3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Q2" i="1" l="1"/>
  <c r="Q65" i="1"/>
  <c r="Q55" i="1"/>
  <c r="B28" i="1" l="1"/>
  <c r="C28" i="1" s="1"/>
  <c r="D28" i="1" s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B26" i="1"/>
  <c r="C26" i="1" l="1"/>
  <c r="B29" i="1"/>
  <c r="B36" i="1" s="1"/>
  <c r="Q28" i="1"/>
  <c r="C29" i="1" l="1"/>
  <c r="D26" i="1"/>
  <c r="I53" i="1"/>
  <c r="E26" i="1" l="1"/>
  <c r="F26" i="1" s="1"/>
  <c r="G26" i="1" s="1"/>
  <c r="H26" i="1" s="1"/>
  <c r="I26" i="1" s="1"/>
  <c r="J26" i="1" s="1"/>
  <c r="K26" i="1" s="1"/>
  <c r="D29" i="1"/>
  <c r="C36" i="1"/>
  <c r="N34" i="1"/>
  <c r="O34" i="1"/>
  <c r="K34" i="1"/>
  <c r="M34" i="1"/>
  <c r="P34" i="1"/>
  <c r="L34" i="1"/>
  <c r="H2" i="1"/>
  <c r="L26" i="1" l="1"/>
  <c r="K29" i="1"/>
  <c r="E29" i="1"/>
  <c r="Q34" i="1"/>
  <c r="J29" i="1"/>
  <c r="Q59" i="1"/>
  <c r="K36" i="1" l="1"/>
  <c r="M26" i="1"/>
  <c r="L29" i="1"/>
  <c r="F29" i="1"/>
  <c r="G29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P53" i="1"/>
  <c r="O53" i="1"/>
  <c r="N53" i="1"/>
  <c r="M53" i="1"/>
  <c r="L53" i="1"/>
  <c r="K53" i="1"/>
  <c r="J53" i="1"/>
  <c r="H53" i="1"/>
  <c r="G53" i="1"/>
  <c r="F53" i="1"/>
  <c r="N26" i="1" l="1"/>
  <c r="M29" i="1"/>
  <c r="L36" i="1"/>
  <c r="I29" i="1"/>
  <c r="P7" i="1" s="1"/>
  <c r="H29" i="1"/>
  <c r="D52" i="1"/>
  <c r="H52" i="1"/>
  <c r="K52" i="1"/>
  <c r="O52" i="1"/>
  <c r="E52" i="1"/>
  <c r="I52" i="1"/>
  <c r="L52" i="1"/>
  <c r="P52" i="1"/>
  <c r="F52" i="1"/>
  <c r="J52" i="1"/>
  <c r="M52" i="1"/>
  <c r="C52" i="1"/>
  <c r="G52" i="1"/>
  <c r="N52" i="1"/>
  <c r="O26" i="1" l="1"/>
  <c r="N29" i="1"/>
  <c r="M36" i="1"/>
  <c r="Q69" i="1"/>
  <c r="Q68" i="1"/>
  <c r="Q67" i="1"/>
  <c r="Q66" i="1"/>
  <c r="Q64" i="1"/>
  <c r="Q62" i="1"/>
  <c r="Q61" i="1"/>
  <c r="Q60" i="1"/>
  <c r="Q58" i="1"/>
  <c r="Q57" i="1"/>
  <c r="Q56" i="1"/>
  <c r="Q54" i="1"/>
  <c r="P26" i="1" l="1"/>
  <c r="O29" i="1"/>
  <c r="N36" i="1"/>
  <c r="Q53" i="1"/>
  <c r="O36" i="1" l="1"/>
  <c r="P29" i="1"/>
  <c r="P36" i="1" s="1"/>
  <c r="Q26" i="1"/>
  <c r="Q52" i="1"/>
  <c r="Q70" i="1" s="1"/>
  <c r="Q63" i="1"/>
  <c r="D36" i="1" l="1"/>
  <c r="E36" i="1" l="1"/>
  <c r="F36" i="1"/>
  <c r="G36" i="1" l="1"/>
  <c r="H36" i="1" l="1"/>
  <c r="I36" i="1" l="1"/>
  <c r="J36" i="1" l="1"/>
  <c r="Q29" i="1" l="1"/>
  <c r="Q48" i="1" l="1"/>
  <c r="L33" i="1"/>
  <c r="L32" i="1" s="1"/>
  <c r="L71" i="1" s="1"/>
  <c r="L35" i="1"/>
  <c r="P23" i="1"/>
  <c r="P49" i="1" s="1"/>
  <c r="E49" i="1"/>
  <c r="E23" i="1"/>
  <c r="G33" i="1"/>
  <c r="G32" i="1" s="1"/>
  <c r="G71" i="1" s="1"/>
  <c r="G35" i="1"/>
  <c r="B49" i="1"/>
  <c r="D23" i="1"/>
  <c r="D49" i="1" s="1"/>
  <c r="B46" i="1"/>
  <c r="E35" i="1"/>
  <c r="E33" i="1" s="1"/>
  <c r="E32" i="1" s="1"/>
  <c r="E71" i="1" s="1"/>
  <c r="I35" i="1"/>
  <c r="I33" i="1" s="1"/>
  <c r="I32" i="1" s="1"/>
  <c r="I71" i="1" s="1"/>
  <c r="F49" i="1"/>
  <c r="F23" i="1"/>
  <c r="K23" i="1"/>
  <c r="K49" i="1" s="1"/>
  <c r="O23" i="1"/>
  <c r="O49" i="1" s="1"/>
  <c r="B25" i="1"/>
  <c r="H23" i="1"/>
  <c r="H49" i="1" s="1"/>
  <c r="O35" i="1"/>
  <c r="O33" i="1" s="1"/>
  <c r="G23" i="1"/>
  <c r="G49" i="1" s="1"/>
  <c r="N49" i="1"/>
  <c r="N23" i="1"/>
  <c r="P35" i="1"/>
  <c r="P33" i="1" s="1"/>
  <c r="P32" i="1" s="1"/>
  <c r="P71" i="1" s="1"/>
  <c r="C35" i="1"/>
  <c r="C33" i="1"/>
  <c r="C32" i="1"/>
  <c r="C71" i="1" s="1"/>
  <c r="H35" i="1"/>
  <c r="H33" i="1"/>
  <c r="H32" i="1" s="1"/>
  <c r="H71" i="1" s="1"/>
  <c r="H37" i="1"/>
  <c r="F35" i="1"/>
  <c r="F33" i="1"/>
  <c r="F32" i="1"/>
  <c r="F71" i="1"/>
  <c r="I23" i="1"/>
  <c r="I49" i="1" s="1"/>
  <c r="M35" i="1"/>
  <c r="M33" i="1"/>
  <c r="C23" i="1"/>
  <c r="C49" i="1" s="1"/>
  <c r="K35" i="1"/>
  <c r="K33" i="1"/>
  <c r="K37" i="1" s="1"/>
  <c r="P8" i="1" s="1"/>
  <c r="N35" i="1"/>
  <c r="N33" i="1"/>
  <c r="N32" i="1" s="1"/>
  <c r="N71" i="1" s="1"/>
  <c r="L23" i="1"/>
  <c r="L49" i="1" s="1"/>
  <c r="B23" i="1"/>
  <c r="B30" i="1"/>
  <c r="J35" i="1"/>
  <c r="J33" i="1"/>
  <c r="J32" i="1" s="1"/>
  <c r="J71" i="1" s="1"/>
  <c r="J37" i="1"/>
  <c r="B44" i="1"/>
  <c r="B32" i="1"/>
  <c r="M23" i="1"/>
  <c r="M49" i="1" s="1"/>
  <c r="J23" i="1"/>
  <c r="J49" i="1" s="1"/>
  <c r="B35" i="1"/>
  <c r="Q35" i="1" s="1"/>
  <c r="B33" i="1"/>
  <c r="B45" i="1"/>
  <c r="C45" i="1"/>
  <c r="D35" i="1"/>
  <c r="D33" i="1"/>
  <c r="D32" i="1"/>
  <c r="D71" i="1" s="1"/>
  <c r="G25" i="1"/>
  <c r="J25" i="1"/>
  <c r="F25" i="1"/>
  <c r="M25" i="1"/>
  <c r="N25" i="1"/>
  <c r="K25" i="1"/>
  <c r="C25" i="1"/>
  <c r="C30" i="1" s="1"/>
  <c r="D30" i="1" s="1"/>
  <c r="P25" i="1"/>
  <c r="D25" i="1"/>
  <c r="O25" i="1"/>
  <c r="L25" i="1"/>
  <c r="E25" i="1"/>
  <c r="H25" i="1"/>
  <c r="H8" i="1"/>
  <c r="G11" i="1"/>
  <c r="I25" i="1"/>
  <c r="O32" i="1" l="1"/>
  <c r="O71" i="1" s="1"/>
  <c r="O37" i="1"/>
  <c r="G9" i="1"/>
  <c r="H9" i="1" s="1"/>
  <c r="H11" i="1"/>
  <c r="E30" i="1"/>
  <c r="D37" i="1"/>
  <c r="P11" i="1"/>
  <c r="P12" i="1"/>
  <c r="M32" i="1"/>
  <c r="M71" i="1" s="1"/>
  <c r="M37" i="1"/>
  <c r="Q12" i="1"/>
  <c r="Q33" i="1"/>
  <c r="Q25" i="1"/>
  <c r="C44" i="1"/>
  <c r="D45" i="1"/>
  <c r="C46" i="1"/>
  <c r="K32" i="1"/>
  <c r="K71" i="1" s="1"/>
  <c r="Q49" i="1"/>
  <c r="Q50" i="1" s="1"/>
  <c r="Q11" i="1"/>
  <c r="F37" i="1"/>
  <c r="Q32" i="1"/>
  <c r="B37" i="1"/>
  <c r="Q23" i="1"/>
  <c r="B71" i="1"/>
  <c r="E45" i="1" l="1"/>
  <c r="E46" i="1"/>
  <c r="F30" i="1"/>
  <c r="Q71" i="1"/>
  <c r="D46" i="1"/>
  <c r="D44" i="1" s="1"/>
  <c r="G30" i="1" l="1"/>
  <c r="E44" i="1"/>
  <c r="F45" i="1"/>
  <c r="G45" i="1" l="1"/>
  <c r="H30" i="1"/>
  <c r="G46" i="1"/>
  <c r="F46" i="1"/>
  <c r="F44" i="1" s="1"/>
  <c r="I30" i="1" l="1"/>
  <c r="H45" i="1"/>
  <c r="G44" i="1"/>
  <c r="I45" i="1" l="1"/>
  <c r="H44" i="1"/>
  <c r="I46" i="1"/>
  <c r="J30" i="1"/>
  <c r="H46" i="1"/>
  <c r="J45" i="1" l="1"/>
  <c r="I44" i="1"/>
  <c r="J46" i="1"/>
  <c r="J44" i="1" l="1"/>
  <c r="P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J1" authorId="0" shapeId="0" xr:uid="{2A7E5D81-6259-418F-972D-87B1815178E2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Dodać check dot. przekroczenia limitu kroczacego &gt;
20%</t>
        </r>
      </text>
    </comment>
  </commentList>
</comments>
</file>

<file path=xl/sharedStrings.xml><?xml version="1.0" encoding="utf-8"?>
<sst xmlns="http://schemas.openxmlformats.org/spreadsheetml/2006/main" count="117" uniqueCount="113">
  <si>
    <t>[‘000 PLN]</t>
  </si>
  <si>
    <t>Razem</t>
  </si>
  <si>
    <t>Deklarowana Kapitalizacja Pośrednika Finansowego, w tym:</t>
  </si>
  <si>
    <t>Stanowisko 1</t>
  </si>
  <si>
    <t>Liczba osób na stanowisku</t>
  </si>
  <si>
    <t>Stanowisko 2</t>
  </si>
  <si>
    <t>Łączna liczba pracowników</t>
  </si>
  <si>
    <t>Łączny udział kosztów operacyjnych w Deklarowanej Kapitalizacji Pośrednika Finansowego </t>
  </si>
  <si>
    <t>Instrukcja wypełniania tabeli:</t>
  </si>
  <si>
    <t>Stanowisko 3</t>
  </si>
  <si>
    <t>Stanowisko 4</t>
  </si>
  <si>
    <t>Stanowisko 5</t>
  </si>
  <si>
    <t>Załącznik A do Załącznika 3 Harmonogram Finansowy</t>
  </si>
  <si>
    <t>Pokrycie kosztów operacyjnych z opłaty za zarządzanie</t>
  </si>
  <si>
    <t>Wynagrodzenia (w tym ubezpieczenia społeczne i inne świadczenia), w tym:</t>
  </si>
  <si>
    <t>Pozostałe koszty</t>
  </si>
  <si>
    <t>Koszty marketingu</t>
  </si>
  <si>
    <t>Koszty administracyjne, w tym:</t>
  </si>
  <si>
    <t xml:space="preserve"> - księgowość</t>
  </si>
  <si>
    <t xml:space="preserve"> - delegacje/telekomunikacja</t>
  </si>
  <si>
    <t>Koszty likwidacji funduszu</t>
  </si>
  <si>
    <t xml:space="preserve"> - Kluczowy Personel</t>
  </si>
  <si>
    <t xml:space="preserve"> - Pozostali</t>
  </si>
  <si>
    <t xml:space="preserve"> - inne</t>
  </si>
  <si>
    <t xml:space="preserve">   … (w razie potrzeby należy dodać więcej osób)</t>
  </si>
  <si>
    <t xml:space="preserve"> - Wynagrodzenie stałe</t>
  </si>
  <si>
    <t xml:space="preserve"> - Wynagrodzenie zmienne</t>
  </si>
  <si>
    <t>Koszty monitorowania i nadzoru Inwestycji</t>
  </si>
  <si>
    <t>Koszty wyjść z Inwestycji</t>
  </si>
  <si>
    <t>Podatki i inne opłaty (np. PCC, opłaty notarialne/skarbowe)</t>
  </si>
  <si>
    <t xml:space="preserve"> - czynsz, eksploatacja biura</t>
  </si>
  <si>
    <t xml:space="preserve"> - Koszty przygotowania i realizacji Inwestycji </t>
  </si>
  <si>
    <t>Zatrudnienie (według stanowisk i roli)</t>
  </si>
  <si>
    <t xml:space="preserve"> - Zespół Inwestycyjny</t>
  </si>
  <si>
    <t xml:space="preserve">  Wpływy z tytułu Opłaty za zarządzanie od Aniołów Biznesu:</t>
  </si>
  <si>
    <t>% zainwestowanego Budżetu Inwestycyjnego narastająco</t>
  </si>
  <si>
    <t>Wynagrodzenia stałe (% rocznie)</t>
  </si>
  <si>
    <t>Wynagrodzenie zmienne (% rocznie)</t>
  </si>
  <si>
    <t>Łączny udział wpływów z tytułu opłaty za zarządzanie od Pośrednika Finansowego w Deklarowanej Kapitalizacji Pośrednika Finansowego</t>
  </si>
  <si>
    <t xml:space="preserve">   Budżet Inwestycyjny</t>
  </si>
  <si>
    <t>Opłata za zarządzanie od Pośrednika Finansowego - Wynagrodzenie stałe</t>
  </si>
  <si>
    <t>Opłata za zarządzanie od Pośrednika Finansowego - Wynagrodzenie zmienne</t>
  </si>
  <si>
    <t>Wynagrodzenie zmienne (% rocznie)*Wartość wydatków inwestycyjnych netto narastająco (jako % kwoty nabycia)</t>
  </si>
  <si>
    <t>Okres kwalifikowalności</t>
  </si>
  <si>
    <t>Wydatki inwestycyjne są równe 100% Budżetu Inwestycyjnego</t>
  </si>
  <si>
    <t>Inwestycje kontynuacyjne stanowią nie więcej niż 60% Budżetu Inwestycyjnego</t>
  </si>
  <si>
    <t>Tempo inwestowania zgodne z Punktem 16 Term Sheet</t>
  </si>
  <si>
    <t>Limity roczne stałej Opłaty za zarządzanie jak w tabeli w Punkcie 21 Term Sheet</t>
  </si>
  <si>
    <t>Limity roczne zmiennej Opłaty za zarządzanie jak w tabeli w Punkcie 21 Term Sheet</t>
  </si>
  <si>
    <t>Procent wyjść z Inwestycji w cenach nabycia (jako % Budżetu Inwestycyjnego) narastająco</t>
  </si>
  <si>
    <t>Maks. wynagrodzenie zmienne (% rocznie)</t>
  </si>
  <si>
    <t>Maks. wynagrodzenie stałe (% rocznie)</t>
  </si>
  <si>
    <t>Wydatki inwestycyjne - Kwoty</t>
  </si>
  <si>
    <t>Opłaty za zarządzanie maks. średniorowcznie 1,5% Deklarowanej Kapitalizacji po Okresie Kwalifikowalności</t>
  </si>
  <si>
    <t xml:space="preserve">   Wpływy z tytułu opłaty za zarządzanie od Pośrednika Finansowego, w tym:</t>
  </si>
  <si>
    <t>Horyzont inwestycyjny</t>
  </si>
  <si>
    <t>Okres inwestycyjny*</t>
  </si>
  <si>
    <t>Okres wychodzenia z Inwestycji**</t>
  </si>
  <si>
    <t>Wkład członków Zespołu min. 4% Deklarowanej Kapitalizacji</t>
  </si>
  <si>
    <t>Procent wydatków inwestycyjnych netto narastająco, tj. Procent wydatków inwestycyjnych pomniejszona o Wartość wyjść z inwestycji (jako % Budżetu Inwestycyjnego) narastająco</t>
  </si>
  <si>
    <t>Wydatki inwestycyjne (jako % Budżetu Inwestycyjnego)</t>
  </si>
  <si>
    <t>- W tym Inwestycje Kontynuacyjne (jako kwoty)</t>
  </si>
  <si>
    <t>- W tym Inwestycje Kontynuacyjne (jako % Budżetu Inwestycyjnego)</t>
  </si>
  <si>
    <t>Opłaty za zarządzanie (wszystkie) maks. 20% wszystkich wkładów do PF i wszystkich wkładów Aniołów Biznesu (na inwestycje i opłatę za zarządzanie) w Okresie kwalifikowalności ****</t>
  </si>
  <si>
    <t>Koszty przygotowania i realizacji Inwestycji ****</t>
  </si>
  <si>
    <t>Procent wyjść z Inwestycji w cenach nabycia (jako % Budżetu Inwestycyjnego) w danym okresie</t>
  </si>
  <si>
    <t>PFR Biznest FIZ</t>
  </si>
  <si>
    <t>Podmiot Zarządzający</t>
  </si>
  <si>
    <t>Wyjścia z Inwestycji w cenach nabycia są równe 100% Budżetu Inwestycyjnego</t>
  </si>
  <si>
    <t>Tabela Kontrolna</t>
  </si>
  <si>
    <t>Podsumowanie</t>
  </si>
  <si>
    <t>1. Należy włączyć obliczanie iteracyjne. (Plik -&gt; Opcje -&gt; Formuły -&gt; Włącz obliczanie iteracyjne)</t>
  </si>
  <si>
    <t>2. Pola oznaczone kolorem niebieskim powinien wypełnić Oferent.</t>
  </si>
  <si>
    <t>Budżet Operacyjny (OZ w Horyzoncie inwestycyjnym)</t>
  </si>
  <si>
    <t>Opłaty za zarządzanie od PF maks. 20% wkładow wniesionych do Pośrednika Finansowego w Okresie kwalifikowalności</t>
  </si>
  <si>
    <t>Całkowite wpływy z tytułu Opłaty za zarządzanie, w tym:</t>
  </si>
  <si>
    <t>Koszty operacyjne****, w tym:</t>
  </si>
  <si>
    <t>Wydatki inwestycyjne Aniołów Biznesu - kwoty ***</t>
  </si>
  <si>
    <t>Opłata za zarządzanie od Aniołów Biznesu (jako % budżetu inwestycyjnego i operacyjnego Aniołów Biznesu) ***</t>
  </si>
  <si>
    <t>***- Przy założeniu wkładów do Koinwestycji Aniołów Biznesu i Pośrednika Finansowego w proporcji 50:50</t>
  </si>
  <si>
    <t>****- Należy podać koszty operacyjne zarówno Pośrednika Finansowego i Podmiotu Zarządzającego (rozumiany jako wewnętrzny organ zarządzający lub niezależny zewnętrzny przedsiębiorca zgodnie z pkt. (ii)-(iii) definicji Podmiotu Zarządzającego określonej w Zasadach</t>
  </si>
  <si>
    <t xml:space="preserve">**- Bazowy Okres wychodzenia z Inwestycji wynosi 4 lata, który może zostać wydłużony o 1 lub 2 lata zgodnie z pkt. 18 Term-Sheet: Załącznik nr 7 do Zasad, jednak dla potrzeb Harmonogramu Finansowego należy założyć 4-letni Okres wychodzenia z Inwestycji </t>
  </si>
  <si>
    <t>Rok 1</t>
  </si>
  <si>
    <t>Rok 2</t>
  </si>
  <si>
    <t>Rok 3</t>
  </si>
  <si>
    <t>Rok 4</t>
  </si>
  <si>
    <t>Rok 5</t>
  </si>
  <si>
    <t>Rok 6</t>
  </si>
  <si>
    <t>Rok 7</t>
  </si>
  <si>
    <t>Rok 8</t>
  </si>
  <si>
    <t>1 półrocze</t>
  </si>
  <si>
    <t>2 półrocze</t>
  </si>
  <si>
    <t>3 półrocze</t>
  </si>
  <si>
    <t>4 półrocze</t>
  </si>
  <si>
    <t>5 półrocze</t>
  </si>
  <si>
    <t>6 półrocze</t>
  </si>
  <si>
    <t>7 półrocze</t>
  </si>
  <si>
    <t>8 półrocze</t>
  </si>
  <si>
    <t>9 półrocze</t>
  </si>
  <si>
    <t>10 półrocze</t>
  </si>
  <si>
    <t>11 półrocze</t>
  </si>
  <si>
    <t>12 półrocze</t>
  </si>
  <si>
    <t>13 półrocze</t>
  </si>
  <si>
    <t>14 półrocze</t>
  </si>
  <si>
    <t>15 półrocze</t>
  </si>
  <si>
    <t>Udział opłaty za zarządzanie w Deklarowanej Kapitalizacji Pośrednika Finansowego</t>
  </si>
  <si>
    <t>Skumulowane wydatki inwestycyjne</t>
  </si>
  <si>
    <t>Limit Kroczący</t>
  </si>
  <si>
    <t>Skumulowana Opłata za Zarządzanie</t>
  </si>
  <si>
    <t>Limit kroczący nie większy od 20% (od końca 2 roku)</t>
  </si>
  <si>
    <t>3. Obszar tabeli obejmuje pola A2:R84</t>
  </si>
  <si>
    <t>Sumulowana Opłata za Zarządzanie i wydatki inwestycyjne</t>
  </si>
  <si>
    <t>*- Bazowy Okres inwestycyjny wynosi do 2 i pół roku, który może zostać wydłużony o 1 lub 2 lata zgodnie z pkt. 17 Term-Sheet: Załącznik nr 7 do Zasad, jednak dla potrzeb Harmonogramu Finansowego należy założyć 4-letni Okres Inwestycyjny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</si>
</sst>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Border="1"/>
    <xf numFmtId="3" fontId="7" fillId="2" borderId="0" xfId="0" applyNumberFormat="1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right" vertical="center" indent="1"/>
    </xf>
    <xf numFmtId="9" fontId="4" fillId="2" borderId="0" xfId="1" applyFont="1" applyFill="1" applyBorder="1" applyAlignment="1">
      <alignment horizontal="right" vertical="center" wrapText="1"/>
    </xf>
    <xf numFmtId="0" fontId="6" fillId="0" borderId="0" xfId="0" applyFont="1"/>
    <xf numFmtId="3" fontId="9" fillId="0" borderId="0" xfId="0" applyNumberFormat="1" applyFont="1"/>
    <xf numFmtId="3" fontId="8" fillId="4" borderId="0" xfId="0" applyNumberFormat="1" applyFont="1" applyFill="1"/>
    <xf numFmtId="0" fontId="10" fillId="5" borderId="0" xfId="0" applyFont="1" applyFill="1"/>
    <xf numFmtId="0" fontId="0" fillId="0" borderId="0" xfId="0" applyFill="1" applyBorder="1"/>
    <xf numFmtId="0" fontId="2" fillId="2" borderId="9" xfId="0" applyFont="1" applyFill="1" applyBorder="1" applyAlignment="1">
      <alignment horizontal="left" vertical="center" indent="2"/>
    </xf>
    <xf numFmtId="0" fontId="4" fillId="2" borderId="4" xfId="0" applyFont="1" applyFill="1" applyBorder="1" applyAlignment="1">
      <alignment horizontal="left" vertical="center"/>
    </xf>
    <xf numFmtId="0" fontId="15" fillId="0" borderId="0" xfId="0" applyFont="1"/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 indent="1"/>
    </xf>
    <xf numFmtId="164" fontId="4" fillId="2" borderId="0" xfId="1" applyNumberFormat="1" applyFont="1" applyFill="1" applyBorder="1" applyAlignment="1">
      <alignment horizontal="right" vertical="center" indent="1"/>
    </xf>
    <xf numFmtId="10" fontId="15" fillId="2" borderId="0" xfId="1" applyNumberFormat="1" applyFont="1" applyFill="1" applyBorder="1" applyAlignment="1">
      <alignment vertical="center"/>
    </xf>
    <xf numFmtId="3" fontId="15" fillId="2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3" fontId="3" fillId="2" borderId="11" xfId="0" applyNumberFormat="1" applyFont="1" applyFill="1" applyBorder="1" applyAlignment="1">
      <alignment vertical="center"/>
    </xf>
    <xf numFmtId="3" fontId="3" fillId="2" borderId="12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 indent="1"/>
    </xf>
    <xf numFmtId="3" fontId="2" fillId="0" borderId="5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indent="4"/>
    </xf>
    <xf numFmtId="0" fontId="2" fillId="2" borderId="9" xfId="0" applyFont="1" applyFill="1" applyBorder="1" applyAlignment="1">
      <alignment horizontal="left" vertical="center" indent="3"/>
    </xf>
    <xf numFmtId="0" fontId="2" fillId="2" borderId="9" xfId="0" applyFont="1" applyFill="1" applyBorder="1" applyAlignment="1">
      <alignment horizontal="left" vertical="center" indent="4"/>
    </xf>
    <xf numFmtId="0" fontId="2" fillId="0" borderId="9" xfId="0" applyFont="1" applyFill="1" applyBorder="1" applyAlignment="1">
      <alignment horizontal="left" vertical="center" indent="2"/>
    </xf>
    <xf numFmtId="0" fontId="7" fillId="2" borderId="6" xfId="0" applyFont="1" applyFill="1" applyBorder="1" applyAlignment="1">
      <alignment horizontal="left" vertical="center" indent="1"/>
    </xf>
    <xf numFmtId="3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0" fontId="2" fillId="2" borderId="0" xfId="1" applyNumberFormat="1" applyFont="1" applyFill="1" applyBorder="1" applyAlignment="1">
      <alignment vertical="center"/>
    </xf>
    <xf numFmtId="10" fontId="2" fillId="2" borderId="7" xfId="1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left" vertical="center" indent="1"/>
    </xf>
    <xf numFmtId="0" fontId="0" fillId="0" borderId="11" xfId="0" applyFill="1" applyBorder="1"/>
    <xf numFmtId="0" fontId="0" fillId="0" borderId="11" xfId="0" applyBorder="1"/>
    <xf numFmtId="0" fontId="0" fillId="0" borderId="7" xfId="0" applyFill="1" applyBorder="1"/>
    <xf numFmtId="0" fontId="0" fillId="0" borderId="7" xfId="0" applyBorder="1"/>
    <xf numFmtId="0" fontId="0" fillId="0" borderId="9" xfId="0" applyBorder="1"/>
    <xf numFmtId="3" fontId="0" fillId="0" borderId="0" xfId="0" applyNumberFormat="1" applyFill="1" applyBorder="1"/>
    <xf numFmtId="0" fontId="4" fillId="0" borderId="9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3" fontId="2" fillId="4" borderId="0" xfId="0" applyNumberFormat="1" applyFont="1" applyFill="1" applyBorder="1" applyAlignment="1">
      <alignment vertical="center"/>
    </xf>
    <xf numFmtId="10" fontId="2" fillId="4" borderId="0" xfId="1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 wrapText="1" indent="4"/>
    </xf>
    <xf numFmtId="3" fontId="17" fillId="0" borderId="0" xfId="0" applyNumberFormat="1" applyFont="1" applyFill="1" applyBorder="1"/>
    <xf numFmtId="0" fontId="17" fillId="0" borderId="0" xfId="0" applyFont="1"/>
    <xf numFmtId="164" fontId="0" fillId="0" borderId="5" xfId="1" applyNumberFormat="1" applyFont="1" applyFill="1" applyBorder="1"/>
    <xf numFmtId="165" fontId="0" fillId="0" borderId="0" xfId="0" applyNumberFormat="1" applyFill="1"/>
    <xf numFmtId="0" fontId="17" fillId="0" borderId="9" xfId="0" applyFont="1" applyFill="1" applyBorder="1"/>
    <xf numFmtId="0" fontId="17" fillId="0" borderId="5" xfId="0" applyFont="1" applyFill="1" applyBorder="1" applyAlignment="1">
      <alignment horizontal="right"/>
    </xf>
    <xf numFmtId="3" fontId="3" fillId="2" borderId="15" xfId="0" applyNumberFormat="1" applyFont="1" applyFill="1" applyBorder="1" applyAlignment="1">
      <alignment horizontal="right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3" fontId="7" fillId="2" borderId="16" xfId="0" applyNumberFormat="1" applyFont="1" applyFill="1" applyBorder="1" applyAlignment="1">
      <alignment horizontal="right" vertical="center" wrapText="1"/>
    </xf>
    <xf numFmtId="164" fontId="2" fillId="2" borderId="15" xfId="1" applyNumberFormat="1" applyFont="1" applyFill="1" applyBorder="1" applyAlignment="1">
      <alignment horizontal="right" vertical="center" wrapText="1"/>
    </xf>
    <xf numFmtId="164" fontId="2" fillId="2" borderId="4" xfId="1" applyNumberFormat="1" applyFont="1" applyFill="1" applyBorder="1" applyAlignment="1">
      <alignment horizontal="right" vertical="center" wrapText="1"/>
    </xf>
    <xf numFmtId="164" fontId="2" fillId="2" borderId="16" xfId="1" applyNumberFormat="1" applyFont="1" applyFill="1" applyBorder="1" applyAlignment="1">
      <alignment horizontal="right" vertical="center" wrapText="1"/>
    </xf>
    <xf numFmtId="0" fontId="5" fillId="3" borderId="17" xfId="0" applyFont="1" applyFill="1" applyBorder="1" applyAlignment="1">
      <alignment horizontal="center"/>
    </xf>
    <xf numFmtId="4" fontId="2" fillId="4" borderId="4" xfId="0" applyNumberFormat="1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3" fontId="3" fillId="2" borderId="15" xfId="0" applyNumberFormat="1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vertical="center"/>
    </xf>
    <xf numFmtId="3" fontId="2" fillId="4" borderId="4" xfId="0" applyNumberFormat="1" applyFont="1" applyFill="1" applyBorder="1" applyAlignment="1">
      <alignment vertical="center"/>
    </xf>
    <xf numFmtId="3" fontId="3" fillId="2" borderId="16" xfId="0" applyNumberFormat="1" applyFont="1" applyFill="1" applyBorder="1" applyAlignment="1">
      <alignment vertical="center"/>
    </xf>
    <xf numFmtId="0" fontId="18" fillId="2" borderId="9" xfId="0" applyFont="1" applyFill="1" applyBorder="1" applyAlignment="1">
      <alignment horizontal="left" vertical="center" indent="1"/>
    </xf>
    <xf numFmtId="3" fontId="19" fillId="2" borderId="4" xfId="0" applyNumberFormat="1" applyFont="1" applyFill="1" applyBorder="1" applyAlignment="1">
      <alignment horizontal="right" vertical="center" wrapText="1"/>
    </xf>
    <xf numFmtId="0" fontId="19" fillId="0" borderId="0" xfId="0" applyFont="1"/>
    <xf numFmtId="0" fontId="12" fillId="2" borderId="9" xfId="0" applyFont="1" applyFill="1" applyBorder="1" applyAlignment="1">
      <alignment horizontal="left" vertical="center" indent="1"/>
    </xf>
    <xf numFmtId="164" fontId="16" fillId="2" borderId="4" xfId="0" applyNumberFormat="1" applyFont="1" applyFill="1" applyBorder="1" applyAlignment="1">
      <alignment horizontal="right" vertical="center" wrapText="1"/>
    </xf>
    <xf numFmtId="0" fontId="16" fillId="0" borderId="0" xfId="0" applyFont="1"/>
    <xf numFmtId="164" fontId="0" fillId="0" borderId="12" xfId="1" applyNumberFormat="1" applyFont="1" applyFill="1" applyBorder="1"/>
    <xf numFmtId="164" fontId="0" fillId="0" borderId="8" xfId="1" applyNumberFormat="1" applyFont="1" applyFill="1" applyBorder="1"/>
    <xf numFmtId="0" fontId="3" fillId="0" borderId="7" xfId="0" applyFont="1" applyFill="1" applyBorder="1" applyAlignment="1">
      <alignment horizontal="left" vertical="center"/>
    </xf>
    <xf numFmtId="10" fontId="20" fillId="6" borderId="0" xfId="1" applyNumberFormat="1" applyFont="1" applyFill="1" applyBorder="1" applyAlignment="1">
      <alignment vertical="center"/>
    </xf>
    <xf numFmtId="3" fontId="20" fillId="6" borderId="0" xfId="0" applyNumberFormat="1" applyFont="1" applyFill="1" applyBorder="1" applyAlignment="1">
      <alignment vertical="center"/>
    </xf>
    <xf numFmtId="10" fontId="20" fillId="6" borderId="0" xfId="0" applyNumberFormat="1" applyFont="1" applyFill="1" applyBorder="1" applyAlignment="1">
      <alignment vertical="center"/>
    </xf>
    <xf numFmtId="3" fontId="21" fillId="6" borderId="7" xfId="0" applyNumberFormat="1" applyFont="1" applyFill="1" applyBorder="1" applyAlignment="1">
      <alignment vertical="center"/>
    </xf>
    <xf numFmtId="3" fontId="20" fillId="6" borderId="5" xfId="0" applyNumberFormat="1" applyFont="1" applyFill="1" applyBorder="1" applyAlignment="1">
      <alignment vertical="center"/>
    </xf>
    <xf numFmtId="10" fontId="20" fillId="6" borderId="11" xfId="1" applyNumberFormat="1" applyFont="1" applyFill="1" applyBorder="1" applyAlignment="1">
      <alignment vertical="center"/>
    </xf>
    <xf numFmtId="3" fontId="20" fillId="6" borderId="0" xfId="0" applyNumberFormat="1" applyFont="1" applyFill="1" applyBorder="1" applyAlignment="1">
      <alignment horizontal="right" vertical="center"/>
    </xf>
    <xf numFmtId="3" fontId="20" fillId="6" borderId="7" xfId="0" applyNumberFormat="1" applyFont="1" applyFill="1" applyBorder="1" applyAlignment="1">
      <alignment horizontal="right" vertical="center"/>
    </xf>
    <xf numFmtId="0" fontId="13" fillId="4" borderId="0" xfId="0" applyFont="1" applyFill="1" applyBorder="1" applyAlignment="1">
      <alignment horizontal="left" vertical="center" indent="2"/>
    </xf>
    <xf numFmtId="3" fontId="3" fillId="2" borderId="2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 indent="2"/>
    </xf>
    <xf numFmtId="0" fontId="2" fillId="2" borderId="4" xfId="0" applyFont="1" applyFill="1" applyBorder="1" applyAlignment="1">
      <alignment horizontal="left" vertical="center" indent="2"/>
    </xf>
    <xf numFmtId="3" fontId="20" fillId="6" borderId="10" xfId="0" applyNumberFormat="1" applyFont="1" applyFill="1" applyBorder="1" applyAlignment="1">
      <alignment vertical="center"/>
    </xf>
    <xf numFmtId="3" fontId="20" fillId="6" borderId="11" xfId="0" applyNumberFormat="1" applyFont="1" applyFill="1" applyBorder="1" applyAlignment="1">
      <alignment vertical="center"/>
    </xf>
    <xf numFmtId="3" fontId="20" fillId="6" borderId="12" xfId="0" applyNumberFormat="1" applyFont="1" applyFill="1" applyBorder="1" applyAlignment="1">
      <alignment vertical="center"/>
    </xf>
    <xf numFmtId="3" fontId="20" fillId="6" borderId="9" xfId="0" applyNumberFormat="1" applyFont="1" applyFill="1" applyBorder="1" applyAlignment="1">
      <alignment vertical="center"/>
    </xf>
    <xf numFmtId="3" fontId="20" fillId="6" borderId="6" xfId="0" applyNumberFormat="1" applyFont="1" applyFill="1" applyBorder="1" applyAlignment="1">
      <alignment vertical="center"/>
    </xf>
    <xf numFmtId="3" fontId="20" fillId="6" borderId="7" xfId="0" applyNumberFormat="1" applyFont="1" applyFill="1" applyBorder="1" applyAlignment="1">
      <alignment vertical="center"/>
    </xf>
    <xf numFmtId="3" fontId="20" fillId="6" borderId="8" xfId="0" applyNumberFormat="1" applyFont="1" applyFill="1" applyBorder="1" applyAlignment="1">
      <alignment vertical="center"/>
    </xf>
    <xf numFmtId="0" fontId="22" fillId="0" borderId="0" xfId="0" applyFont="1"/>
    <xf numFmtId="0" fontId="16" fillId="0" borderId="0" xfId="0" applyFont="1" applyFill="1"/>
    <xf numFmtId="0" fontId="2" fillId="2" borderId="0" xfId="0" applyFont="1" applyFill="1" applyBorder="1" applyAlignment="1">
      <alignment horizontal="left" vertical="center" indent="1"/>
    </xf>
    <xf numFmtId="164" fontId="0" fillId="0" borderId="0" xfId="1" applyNumberFormat="1" applyFont="1" applyFill="1" applyBorder="1"/>
    <xf numFmtId="0" fontId="0" fillId="0" borderId="9" xfId="0" applyBorder="1" applyAlignment="1">
      <alignment horizontal="left" indent="1"/>
    </xf>
    <xf numFmtId="0" fontId="2" fillId="2" borderId="9" xfId="0" quotePrefix="1" applyFont="1" applyFill="1" applyBorder="1" applyAlignment="1">
      <alignment horizontal="left" vertical="center" indent="2"/>
    </xf>
    <xf numFmtId="0" fontId="19" fillId="0" borderId="10" xfId="0" applyFont="1" applyFill="1" applyBorder="1"/>
    <xf numFmtId="0" fontId="19" fillId="0" borderId="9" xfId="0" applyFont="1" applyFill="1" applyBorder="1"/>
    <xf numFmtId="3" fontId="3" fillId="2" borderId="8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 indent="2"/>
    </xf>
    <xf numFmtId="3" fontId="2" fillId="2" borderId="11" xfId="0" applyNumberFormat="1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indent="2"/>
    </xf>
    <xf numFmtId="164" fontId="2" fillId="2" borderId="8" xfId="0" applyNumberFormat="1" applyFont="1" applyFill="1" applyBorder="1" applyAlignment="1">
      <alignment vertical="center"/>
    </xf>
    <xf numFmtId="0" fontId="16" fillId="2" borderId="9" xfId="0" applyFont="1" applyFill="1" applyBorder="1" applyAlignment="1">
      <alignment horizontal="left" vertical="center" wrapText="1" indent="2"/>
    </xf>
    <xf numFmtId="3" fontId="16" fillId="0" borderId="0" xfId="0" applyNumberFormat="1" applyFont="1" applyFill="1" applyBorder="1" applyAlignment="1">
      <alignment vertical="center"/>
    </xf>
    <xf numFmtId="3" fontId="16" fillId="0" borderId="5" xfId="0" applyNumberFormat="1" applyFont="1" applyFill="1" applyBorder="1" applyAlignment="1">
      <alignment vertical="center"/>
    </xf>
    <xf numFmtId="3" fontId="16" fillId="2" borderId="4" xfId="0" applyNumberFormat="1" applyFont="1" applyFill="1" applyBorder="1" applyAlignment="1">
      <alignment horizontal="right" vertical="center" wrapText="1"/>
    </xf>
    <xf numFmtId="3" fontId="0" fillId="0" borderId="0" xfId="0" applyNumberFormat="1" applyBorder="1"/>
    <xf numFmtId="3" fontId="0" fillId="0" borderId="7" xfId="0" applyNumberFormat="1" applyFill="1" applyBorder="1"/>
    <xf numFmtId="0" fontId="16" fillId="0" borderId="11" xfId="0" applyFont="1" applyFill="1" applyBorder="1"/>
    <xf numFmtId="0" fontId="16" fillId="0" borderId="11" xfId="0" applyFont="1" applyBorder="1"/>
    <xf numFmtId="3" fontId="19" fillId="0" borderId="11" xfId="0" applyNumberFormat="1" applyFont="1" applyFill="1" applyBorder="1"/>
    <xf numFmtId="0" fontId="19" fillId="0" borderId="12" xfId="0" applyFont="1" applyFill="1" applyBorder="1" applyAlignment="1">
      <alignment horizontal="right"/>
    </xf>
    <xf numFmtId="0" fontId="23" fillId="5" borderId="1" xfId="0" applyFont="1" applyFill="1" applyBorder="1"/>
    <xf numFmtId="0" fontId="11" fillId="5" borderId="2" xfId="0" applyFont="1" applyFill="1" applyBorder="1"/>
    <xf numFmtId="0" fontId="11" fillId="5" borderId="3" xfId="0" applyFont="1" applyFill="1" applyBorder="1"/>
    <xf numFmtId="164" fontId="0" fillId="0" borderId="0" xfId="0" applyNumberFormat="1" applyFill="1"/>
    <xf numFmtId="164" fontId="0" fillId="0" borderId="15" xfId="0" applyNumberFormat="1" applyFill="1" applyBorder="1"/>
    <xf numFmtId="164" fontId="0" fillId="0" borderId="4" xfId="0" applyNumberFormat="1" applyFill="1" applyBorder="1"/>
    <xf numFmtId="164" fontId="0" fillId="0" borderId="4" xfId="0" applyNumberFormat="1" applyBorder="1"/>
    <xf numFmtId="0" fontId="11" fillId="5" borderId="7" xfId="0" applyFont="1" applyFill="1" applyBorder="1"/>
    <xf numFmtId="164" fontId="0" fillId="0" borderId="4" xfId="0" applyNumberFormat="1" applyFill="1" applyBorder="1" applyAlignment="1">
      <alignment horizontal="right"/>
    </xf>
    <xf numFmtId="164" fontId="17" fillId="0" borderId="12" xfId="1" applyNumberFormat="1" applyFont="1" applyFill="1" applyBorder="1"/>
    <xf numFmtId="0" fontId="11" fillId="4" borderId="0" xfId="0" applyFont="1" applyFill="1"/>
    <xf numFmtId="0" fontId="4" fillId="4" borderId="9" xfId="0" applyFont="1" applyFill="1" applyBorder="1" applyAlignment="1">
      <alignment horizontal="left" vertical="center" wrapText="1" indent="1"/>
    </xf>
    <xf numFmtId="10" fontId="19" fillId="4" borderId="0" xfId="1" applyNumberFormat="1" applyFont="1" applyFill="1" applyBorder="1" applyAlignment="1">
      <alignment vertical="center"/>
    </xf>
    <xf numFmtId="3" fontId="19" fillId="4" borderId="0" xfId="0" applyNumberFormat="1" applyFont="1" applyFill="1" applyBorder="1" applyAlignment="1">
      <alignment vertical="center"/>
    </xf>
    <xf numFmtId="0" fontId="17" fillId="4" borderId="8" xfId="0" applyFont="1" applyFill="1" applyBorder="1" applyAlignment="1">
      <alignment horizontal="right" vertical="center"/>
    </xf>
    <xf numFmtId="164" fontId="0" fillId="0" borderId="16" xfId="0" applyNumberFormat="1" applyFill="1" applyBorder="1" applyAlignment="1">
      <alignment horizontal="right" vertical="center"/>
    </xf>
    <xf numFmtId="0" fontId="19" fillId="4" borderId="0" xfId="0" applyFont="1" applyFill="1" applyBorder="1" applyAlignment="1">
      <alignment vertical="top" wrapText="1"/>
    </xf>
    <xf numFmtId="0" fontId="17" fillId="4" borderId="0" xfId="0" applyFont="1" applyFill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10" fontId="16" fillId="4" borderId="0" xfId="1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/>
    <xf numFmtId="0" fontId="19" fillId="4" borderId="6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16" fillId="0" borderId="5" xfId="0" applyFont="1" applyBorder="1" applyAlignment="1">
      <alignment horizontal="left" wrapText="1"/>
    </xf>
    <xf numFmtId="0" fontId="4" fillId="2" borderId="9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 indent="1"/>
    </xf>
    <xf numFmtId="10" fontId="16" fillId="4" borderId="0" xfId="1" applyNumberFormat="1" applyFont="1" applyFill="1" applyBorder="1" applyAlignment="1">
      <alignment horizontal="center" vertical="center"/>
    </xf>
    <xf numFmtId="10" fontId="0" fillId="4" borderId="0" xfId="0" applyNumberForma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 indent="2"/>
    </xf>
    <xf numFmtId="0" fontId="2" fillId="2" borderId="7" xfId="0" applyFont="1" applyFill="1" applyBorder="1" applyAlignment="1">
      <alignment horizontal="left" vertical="center" indent="2"/>
    </xf>
  </cellXfs>
  <cellStyles count="2">
    <cellStyle name="Normalny" xfId="0" builtinId="0"/>
    <cellStyle name="Procentowy" xfId="1" builtinId="5"/>
  </cellStyles>
  <dxfs count="6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  <fill>
        <patternFill>
          <fgColor rgb="FFFF5050"/>
          <bgColor rgb="FFFEBBB4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BBB4"/>
      <color rgb="FFFE8A7E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8"/>
  <sheetViews>
    <sheetView showGridLines="0" tabSelected="1" view="pageBreakPreview" zoomScale="70" zoomScaleNormal="70" zoomScaleSheetLayoutView="70" workbookViewId="0">
      <pane xSplit="1" ySplit="19" topLeftCell="B50" activePane="bottomRight" state="frozen"/>
      <selection pane="topRight" activeCell="B1" sqref="B1"/>
      <selection pane="bottomLeft" activeCell="A2" sqref="A2"/>
      <selection pane="bottomRight" activeCell="A72" sqref="A72"/>
    </sheetView>
  </sheetViews>
  <sheetFormatPr defaultRowHeight="15" outlineLevelRow="1" x14ac:dyDescent="0.25"/>
  <cols>
    <col min="1" max="1" width="111.85546875" customWidth="1"/>
    <col min="2" max="17" width="14.5703125" customWidth="1"/>
  </cols>
  <sheetData>
    <row r="1" spans="1:18" ht="16.5" thickBot="1" x14ac:dyDescent="0.3">
      <c r="A1" s="11" t="s">
        <v>12</v>
      </c>
      <c r="B1" s="133" t="s">
        <v>70</v>
      </c>
      <c r="C1" s="134"/>
      <c r="D1" s="134"/>
      <c r="E1" s="134"/>
      <c r="F1" s="134"/>
      <c r="G1" s="134"/>
      <c r="H1" s="135"/>
      <c r="J1" s="133" t="s">
        <v>69</v>
      </c>
      <c r="K1" s="134"/>
      <c r="L1" s="134"/>
      <c r="M1" s="134"/>
      <c r="N1" s="134"/>
      <c r="O1" s="134"/>
      <c r="P1" s="134"/>
      <c r="Q1" s="140"/>
      <c r="R1" s="143"/>
    </row>
    <row r="2" spans="1:18" x14ac:dyDescent="0.25">
      <c r="A2" s="109" t="s">
        <v>8</v>
      </c>
      <c r="B2" s="26" t="s">
        <v>2</v>
      </c>
      <c r="C2" s="46"/>
      <c r="D2" s="47"/>
      <c r="E2" s="47"/>
      <c r="F2" s="47"/>
      <c r="G2" s="27">
        <f>SUM(G3,G4)</f>
        <v>0</v>
      </c>
      <c r="H2" s="85" t="e">
        <f>G2/$G$2</f>
        <v>#DIV/0!</v>
      </c>
      <c r="J2" s="115" t="s">
        <v>58</v>
      </c>
      <c r="K2" s="129"/>
      <c r="L2" s="130"/>
      <c r="M2" s="130"/>
      <c r="N2" s="130"/>
      <c r="O2" s="131"/>
      <c r="P2" s="132" t="e">
        <f>H4&gt;=0.04</f>
        <v>#DIV/0!</v>
      </c>
      <c r="Q2" s="137" t="e">
        <f>H4</f>
        <v>#DIV/0!</v>
      </c>
      <c r="R2" s="3"/>
    </row>
    <row r="3" spans="1:18" x14ac:dyDescent="0.25">
      <c r="A3" t="s">
        <v>71</v>
      </c>
      <c r="B3" s="44" t="s">
        <v>66</v>
      </c>
      <c r="C3" s="12"/>
      <c r="D3" s="4"/>
      <c r="E3" s="4"/>
      <c r="F3" s="4"/>
      <c r="G3" s="94"/>
      <c r="H3" s="60" t="e">
        <f>G3/$G$2</f>
        <v>#DIV/0!</v>
      </c>
      <c r="J3" s="116" t="s">
        <v>44</v>
      </c>
      <c r="K3" s="12"/>
      <c r="L3" s="4"/>
      <c r="M3" s="4"/>
      <c r="N3" s="4"/>
      <c r="O3" s="58"/>
      <c r="P3" s="63" t="b">
        <f>Q22=1</f>
        <v>0</v>
      </c>
      <c r="Q3" s="138">
        <f>Q22</f>
        <v>0</v>
      </c>
      <c r="R3" s="3"/>
    </row>
    <row r="4" spans="1:18" ht="15.75" thickBot="1" x14ac:dyDescent="0.3">
      <c r="A4" s="84" t="s">
        <v>72</v>
      </c>
      <c r="B4" s="43" t="s">
        <v>67</v>
      </c>
      <c r="C4" s="48"/>
      <c r="D4" s="49"/>
      <c r="E4" s="49"/>
      <c r="F4" s="49"/>
      <c r="G4" s="95"/>
      <c r="H4" s="86" t="e">
        <f>G4/$G$2</f>
        <v>#DIV/0!</v>
      </c>
      <c r="J4" s="116" t="s">
        <v>68</v>
      </c>
      <c r="K4" s="12"/>
      <c r="L4" s="4"/>
      <c r="M4" s="4"/>
      <c r="N4" s="4"/>
      <c r="O4" s="58"/>
      <c r="P4" s="63" t="b">
        <f>Q27=1</f>
        <v>0</v>
      </c>
      <c r="Q4" s="139">
        <f>Q27</f>
        <v>0</v>
      </c>
    </row>
    <row r="5" spans="1:18" x14ac:dyDescent="0.25">
      <c r="A5" s="110" t="s">
        <v>110</v>
      </c>
      <c r="B5" s="111"/>
      <c r="C5" s="12"/>
      <c r="D5" s="4"/>
      <c r="E5" s="4"/>
      <c r="F5" s="4"/>
      <c r="G5" s="3"/>
      <c r="H5" s="112"/>
      <c r="J5" s="62" t="s">
        <v>45</v>
      </c>
      <c r="K5" s="12"/>
      <c r="L5" s="4"/>
      <c r="M5" s="4"/>
      <c r="N5" s="4"/>
      <c r="O5" s="58"/>
      <c r="P5" s="63" t="b">
        <f>Q5&lt;=0.6</f>
        <v>1</v>
      </c>
      <c r="Q5" s="138">
        <f>Q24</f>
        <v>0</v>
      </c>
    </row>
    <row r="6" spans="1:18" ht="15.75" thickBot="1" x14ac:dyDescent="0.3">
      <c r="A6" s="110"/>
      <c r="B6" s="111"/>
      <c r="C6" s="12"/>
      <c r="D6" s="4"/>
      <c r="E6" s="4"/>
      <c r="F6" s="4"/>
      <c r="G6" s="3"/>
      <c r="H6" s="112"/>
      <c r="J6" s="62" t="s">
        <v>109</v>
      </c>
      <c r="K6" s="12"/>
      <c r="L6" s="4"/>
      <c r="M6" s="4"/>
      <c r="N6" s="4"/>
      <c r="O6" s="58"/>
      <c r="P6" s="63" t="e">
        <f>AND(E44&lt;20%,F44&lt;20%,G44&lt;20%,H44&lt;20%,I44&lt;20%,J44&lt;20%,#REF!&lt;20%)</f>
        <v>#DIV/0!</v>
      </c>
      <c r="Q6" s="138"/>
    </row>
    <row r="7" spans="1:18" x14ac:dyDescent="0.25">
      <c r="A7" s="157"/>
      <c r="B7" s="26" t="s">
        <v>2</v>
      </c>
      <c r="C7" s="46"/>
      <c r="D7" s="47"/>
      <c r="E7" s="47"/>
      <c r="F7" s="47"/>
      <c r="G7" s="27">
        <f>SUM(G3:G4)</f>
        <v>0</v>
      </c>
      <c r="H7" s="142" t="e">
        <f>G7/$G$7</f>
        <v>#DIV/0!</v>
      </c>
      <c r="J7" s="62" t="s">
        <v>46</v>
      </c>
      <c r="K7" s="12"/>
      <c r="L7" s="4"/>
      <c r="M7" s="4"/>
      <c r="N7" s="4"/>
      <c r="O7" s="58"/>
      <c r="P7" s="63" t="b">
        <f>AND($C$29&gt;=0.05,$E$29&gt;=0.25,$G$29&gt;=0.4,$I$29&gt;=0.6)</f>
        <v>0</v>
      </c>
      <c r="Q7" s="138"/>
      <c r="R7" s="61"/>
    </row>
    <row r="8" spans="1:18" x14ac:dyDescent="0.25">
      <c r="A8" s="157"/>
      <c r="B8" s="50" t="s">
        <v>39</v>
      </c>
      <c r="C8" s="4"/>
      <c r="D8" s="12"/>
      <c r="E8" s="4"/>
      <c r="F8" s="4"/>
      <c r="G8" s="51">
        <v>0</v>
      </c>
      <c r="H8" s="60" t="e">
        <f>G8/$G$7</f>
        <v>#DIV/0!</v>
      </c>
      <c r="J8" s="62" t="s">
        <v>53</v>
      </c>
      <c r="K8" s="12"/>
      <c r="L8" s="4"/>
      <c r="M8" s="4"/>
      <c r="N8" s="4"/>
      <c r="O8" s="58"/>
      <c r="P8" s="63" t="e">
        <f>MAX(K37:P37)&lt;=0.015</f>
        <v>#REF!</v>
      </c>
      <c r="Q8" s="138"/>
    </row>
    <row r="9" spans="1:18" x14ac:dyDescent="0.25">
      <c r="A9" s="84"/>
      <c r="B9" s="113" t="s">
        <v>73</v>
      </c>
      <c r="C9" s="4"/>
      <c r="D9" s="4"/>
      <c r="E9" s="4"/>
      <c r="F9" s="4"/>
      <c r="G9" s="127">
        <f>SUM(G10:G11)</f>
        <v>0</v>
      </c>
      <c r="H9" s="60" t="e">
        <f>G9/$G$7</f>
        <v>#DIV/0!</v>
      </c>
      <c r="J9" s="62" t="s">
        <v>47</v>
      </c>
      <c r="K9" s="12"/>
      <c r="L9" s="4"/>
      <c r="M9" s="4"/>
      <c r="N9" s="4"/>
      <c r="O9" s="58"/>
      <c r="P9" s="63" t="e">
        <f>AND(B39&lt;=B40,C39&lt;=C40,D39&lt;=D40,E39&lt;=E40,F39&lt;=F40,G39&lt;=G40,H39&lt;=H40,I39&lt;=I40,J39&lt;=J40,#REF!&lt;=#REF!,K39&lt;=K40,L39&lt;=L40)</f>
        <v>#REF!</v>
      </c>
      <c r="Q9" s="138"/>
      <c r="R9" s="3"/>
    </row>
    <row r="10" spans="1:18" x14ac:dyDescent="0.25">
      <c r="A10" s="84"/>
      <c r="B10" s="13" t="s">
        <v>40</v>
      </c>
      <c r="C10" s="12"/>
      <c r="D10" s="12"/>
      <c r="E10" s="12"/>
      <c r="F10" s="12"/>
      <c r="G10" s="51">
        <f>$G$2*SUM(B39:P39)/2</f>
        <v>0</v>
      </c>
      <c r="H10" s="60" t="e">
        <f>G10/$G$7</f>
        <v>#DIV/0!</v>
      </c>
      <c r="J10" s="62" t="s">
        <v>48</v>
      </c>
      <c r="K10" s="12"/>
      <c r="L10" s="4"/>
      <c r="M10" s="4"/>
      <c r="N10" s="4"/>
      <c r="O10" s="58"/>
      <c r="P10" s="63" t="e">
        <f>AND(D41&lt;=D42,E41&lt;=E42,F41&lt;=F42,G41&lt;=G42,H41&lt;=H42,I41&lt;=I42,J41&lt;=J42,#REF!&lt;=#REF!,K41&lt;=K42,L41&lt;=L42,M41&lt;=M42,N41&lt;=N42,O41&lt;=O42,P41&lt;=P42)</f>
        <v>#REF!</v>
      </c>
      <c r="Q10" s="138"/>
      <c r="R10" s="3"/>
    </row>
    <row r="11" spans="1:18" ht="15.75" thickBot="1" x14ac:dyDescent="0.3">
      <c r="B11" s="121" t="s">
        <v>41</v>
      </c>
      <c r="C11" s="48"/>
      <c r="D11" s="48"/>
      <c r="E11" s="48"/>
      <c r="F11" s="48"/>
      <c r="G11" s="128">
        <f>G8*SUM(B36:P36)/2</f>
        <v>0</v>
      </c>
      <c r="H11" s="86" t="e">
        <f>G11/$G$7</f>
        <v>#DIV/0!</v>
      </c>
      <c r="J11" s="62" t="s">
        <v>74</v>
      </c>
      <c r="K11" s="12"/>
      <c r="L11" s="4"/>
      <c r="M11" s="4"/>
      <c r="N11" s="4"/>
      <c r="O11" s="58"/>
      <c r="P11" s="63" t="e">
        <f>(SUM($B$33:$J$33)/(SUM(B23:J23)+SUM(B33:J33))&lt;=0.2)</f>
        <v>#DIV/0!</v>
      </c>
      <c r="Q11" s="141" t="e">
        <f>SUM($B$33:$J$33)/(SUM(B23:J23)+SUM(B33:J33))</f>
        <v>#DIV/0!</v>
      </c>
      <c r="R11" s="3"/>
    </row>
    <row r="12" spans="1:18" ht="31.35" customHeight="1" thickBot="1" x14ac:dyDescent="0.3">
      <c r="B12" s="3"/>
      <c r="C12" s="3"/>
      <c r="D12" s="3"/>
      <c r="E12" s="3"/>
      <c r="F12" s="3"/>
      <c r="G12" s="3"/>
      <c r="H12" s="3"/>
      <c r="J12" s="155" t="s">
        <v>63</v>
      </c>
      <c r="K12" s="156"/>
      <c r="L12" s="156"/>
      <c r="M12" s="156"/>
      <c r="N12" s="156"/>
      <c r="O12" s="156"/>
      <c r="P12" s="147" t="e">
        <f>(SUM($B$32:$J$32))/(2*SUM(B23:J23)+SUM($B$32:$J$32))&lt;=0.2</f>
        <v>#DIV/0!</v>
      </c>
      <c r="Q12" s="148" t="e">
        <f>(SUM($B$32:$J$32))/(2*SUM(B23:J23)+SUM($B$32:$J$32))</f>
        <v>#DIV/0!</v>
      </c>
      <c r="R12" s="3"/>
    </row>
    <row r="13" spans="1:18" ht="15" customHeight="1" x14ac:dyDescent="0.25">
      <c r="B13" s="3"/>
      <c r="C13" s="3"/>
      <c r="D13" s="3"/>
      <c r="E13" s="3"/>
      <c r="F13" s="3"/>
      <c r="G13" s="3"/>
      <c r="H13" s="3"/>
      <c r="J13" s="149"/>
      <c r="K13" s="149"/>
      <c r="L13" s="149"/>
      <c r="M13" s="149"/>
      <c r="N13" s="149"/>
      <c r="O13" s="149"/>
      <c r="P13" s="150"/>
      <c r="Q13" s="151"/>
      <c r="R13" s="3"/>
    </row>
    <row r="14" spans="1:18" ht="15" customHeight="1" x14ac:dyDescent="0.25">
      <c r="B14" s="3"/>
      <c r="C14" s="3"/>
      <c r="D14" s="3"/>
      <c r="E14" s="3"/>
      <c r="F14" s="3"/>
      <c r="G14" s="3"/>
      <c r="H14" s="3"/>
      <c r="J14" s="149"/>
      <c r="K14" s="149"/>
      <c r="L14" s="149"/>
      <c r="M14" s="149"/>
      <c r="N14" s="149"/>
      <c r="O14" s="149"/>
      <c r="P14" s="150"/>
      <c r="Q14" s="151"/>
      <c r="R14" s="3"/>
    </row>
    <row r="15" spans="1:18" ht="15.75" thickBot="1" x14ac:dyDescent="0.3">
      <c r="B15" s="3"/>
      <c r="C15" s="3"/>
      <c r="D15" s="3"/>
      <c r="E15" s="3"/>
      <c r="F15" s="3"/>
      <c r="G15" s="136"/>
      <c r="H15" s="3"/>
      <c r="P15" s="3"/>
      <c r="Q15" s="3"/>
    </row>
    <row r="16" spans="1:18" ht="15.75" thickBot="1" x14ac:dyDescent="0.3">
      <c r="B16" s="167" t="s">
        <v>55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9"/>
    </row>
    <row r="17" spans="1:17" ht="15.75" thickBot="1" x14ac:dyDescent="0.3">
      <c r="B17" s="167" t="s">
        <v>43</v>
      </c>
      <c r="C17" s="168"/>
      <c r="D17" s="168"/>
      <c r="E17" s="168"/>
      <c r="F17" s="168"/>
      <c r="G17" s="168"/>
      <c r="H17" s="168"/>
      <c r="I17" s="168"/>
      <c r="J17" s="168"/>
      <c r="K17" s="167"/>
      <c r="L17" s="168"/>
      <c r="M17" s="168"/>
      <c r="N17" s="168"/>
      <c r="O17" s="168"/>
      <c r="P17" s="169"/>
    </row>
    <row r="18" spans="1:17" ht="17.25" customHeight="1" thickBot="1" x14ac:dyDescent="0.3">
      <c r="B18" s="167" t="s">
        <v>56</v>
      </c>
      <c r="C18" s="168"/>
      <c r="D18" s="168"/>
      <c r="E18" s="168"/>
      <c r="F18" s="168"/>
      <c r="G18" s="168"/>
      <c r="H18" s="168"/>
      <c r="I18" s="169"/>
      <c r="J18" s="167" t="s">
        <v>57</v>
      </c>
      <c r="K18" s="168"/>
      <c r="L18" s="168"/>
      <c r="M18" s="168"/>
      <c r="N18" s="168"/>
      <c r="O18" s="168"/>
      <c r="P18" s="169"/>
    </row>
    <row r="19" spans="1:17" ht="15.75" thickBot="1" x14ac:dyDescent="0.3">
      <c r="A19" s="1" t="s">
        <v>0</v>
      </c>
      <c r="B19" s="162" t="s">
        <v>82</v>
      </c>
      <c r="C19" s="163"/>
      <c r="D19" s="162" t="s">
        <v>83</v>
      </c>
      <c r="E19" s="163"/>
      <c r="F19" s="162" t="s">
        <v>84</v>
      </c>
      <c r="G19" s="163"/>
      <c r="H19" s="162" t="s">
        <v>85</v>
      </c>
      <c r="I19" s="163"/>
      <c r="J19" s="162" t="s">
        <v>86</v>
      </c>
      <c r="K19" s="163" t="s">
        <v>87</v>
      </c>
      <c r="L19" s="162" t="s">
        <v>87</v>
      </c>
      <c r="M19" s="163" t="s">
        <v>88</v>
      </c>
      <c r="N19" s="162" t="s">
        <v>88</v>
      </c>
      <c r="O19" s="163" t="s">
        <v>89</v>
      </c>
      <c r="P19" s="154" t="s">
        <v>89</v>
      </c>
      <c r="Q19" s="2" t="s">
        <v>1</v>
      </c>
    </row>
    <row r="20" spans="1:17" ht="15.75" thickBot="1" x14ac:dyDescent="0.3">
      <c r="A20" s="1"/>
      <c r="B20" s="71" t="s">
        <v>90</v>
      </c>
      <c r="C20" s="71" t="s">
        <v>91</v>
      </c>
      <c r="D20" s="71" t="s">
        <v>92</v>
      </c>
      <c r="E20" s="71" t="s">
        <v>93</v>
      </c>
      <c r="F20" s="71" t="s">
        <v>94</v>
      </c>
      <c r="G20" s="71" t="s">
        <v>95</v>
      </c>
      <c r="H20" s="71" t="s">
        <v>96</v>
      </c>
      <c r="I20" s="71" t="s">
        <v>97</v>
      </c>
      <c r="J20" s="71" t="s">
        <v>98</v>
      </c>
      <c r="K20" s="71" t="s">
        <v>99</v>
      </c>
      <c r="L20" s="71" t="s">
        <v>100</v>
      </c>
      <c r="M20" s="71" t="s">
        <v>101</v>
      </c>
      <c r="N20" s="71" t="s">
        <v>102</v>
      </c>
      <c r="O20" s="71" t="s">
        <v>103</v>
      </c>
      <c r="P20" s="71" t="s">
        <v>104</v>
      </c>
      <c r="Q20" s="2"/>
    </row>
    <row r="21" spans="1:17" ht="15.75" thickBot="1" x14ac:dyDescent="0.3">
      <c r="A21" s="16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x14ac:dyDescent="0.25">
      <c r="A22" s="29" t="s">
        <v>60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68">
        <f>SUM(B22:P22)</f>
        <v>0</v>
      </c>
    </row>
    <row r="23" spans="1:17" x14ac:dyDescent="0.25">
      <c r="A23" s="52" t="s">
        <v>52</v>
      </c>
      <c r="B23" s="19">
        <f t="shared" ref="B23:P23" si="0">B22*$G$8</f>
        <v>0</v>
      </c>
      <c r="C23" s="19">
        <f t="shared" si="0"/>
        <v>0</v>
      </c>
      <c r="D23" s="19">
        <f t="shared" si="0"/>
        <v>0</v>
      </c>
      <c r="E23" s="19">
        <f t="shared" si="0"/>
        <v>0</v>
      </c>
      <c r="F23" s="19">
        <f t="shared" si="0"/>
        <v>0</v>
      </c>
      <c r="G23" s="19">
        <f t="shared" si="0"/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19">
        <f t="shared" si="0"/>
        <v>0</v>
      </c>
      <c r="L23" s="19">
        <f t="shared" si="0"/>
        <v>0</v>
      </c>
      <c r="M23" s="19">
        <f t="shared" si="0"/>
        <v>0</v>
      </c>
      <c r="N23" s="19">
        <f t="shared" si="0"/>
        <v>0</v>
      </c>
      <c r="O23" s="19">
        <f t="shared" si="0"/>
        <v>0</v>
      </c>
      <c r="P23" s="19">
        <f t="shared" si="0"/>
        <v>0</v>
      </c>
      <c r="Q23" s="75">
        <f>SUM(B23:P23)</f>
        <v>0</v>
      </c>
    </row>
    <row r="24" spans="1:17" x14ac:dyDescent="0.25">
      <c r="A24" s="114" t="s">
        <v>62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69">
        <f>SUM(B24:P24)</f>
        <v>0</v>
      </c>
    </row>
    <row r="25" spans="1:17" x14ac:dyDescent="0.25">
      <c r="A25" s="114" t="s">
        <v>61</v>
      </c>
      <c r="B25" s="19">
        <f t="shared" ref="B25:P25" si="1">B24*$G$8</f>
        <v>0</v>
      </c>
      <c r="C25" s="19">
        <f t="shared" si="1"/>
        <v>0</v>
      </c>
      <c r="D25" s="19">
        <f t="shared" si="1"/>
        <v>0</v>
      </c>
      <c r="E25" s="19">
        <f t="shared" si="1"/>
        <v>0</v>
      </c>
      <c r="F25" s="19">
        <f t="shared" si="1"/>
        <v>0</v>
      </c>
      <c r="G25" s="19">
        <f t="shared" si="1"/>
        <v>0</v>
      </c>
      <c r="H25" s="19">
        <f t="shared" si="1"/>
        <v>0</v>
      </c>
      <c r="I25" s="19">
        <f t="shared" si="1"/>
        <v>0</v>
      </c>
      <c r="J25" s="19">
        <f t="shared" si="1"/>
        <v>0</v>
      </c>
      <c r="K25" s="19">
        <f t="shared" si="1"/>
        <v>0</v>
      </c>
      <c r="L25" s="19">
        <f t="shared" si="1"/>
        <v>0</v>
      </c>
      <c r="M25" s="19">
        <f t="shared" si="1"/>
        <v>0</v>
      </c>
      <c r="N25" s="19">
        <f t="shared" si="1"/>
        <v>0</v>
      </c>
      <c r="O25" s="19">
        <f t="shared" si="1"/>
        <v>0</v>
      </c>
      <c r="P25" s="19">
        <f t="shared" si="1"/>
        <v>0</v>
      </c>
      <c r="Q25" s="75">
        <f>SUM(B25:P25)</f>
        <v>0</v>
      </c>
    </row>
    <row r="26" spans="1:17" x14ac:dyDescent="0.25">
      <c r="A26" s="52" t="s">
        <v>35</v>
      </c>
      <c r="B26" s="40">
        <f>B22</f>
        <v>0</v>
      </c>
      <c r="C26" s="40">
        <f t="shared" ref="C26:J26" si="2">C22+B26</f>
        <v>0</v>
      </c>
      <c r="D26" s="40">
        <f t="shared" si="2"/>
        <v>0</v>
      </c>
      <c r="E26" s="40">
        <f t="shared" si="2"/>
        <v>0</v>
      </c>
      <c r="F26" s="40">
        <f t="shared" si="2"/>
        <v>0</v>
      </c>
      <c r="G26" s="40">
        <f t="shared" si="2"/>
        <v>0</v>
      </c>
      <c r="H26" s="40">
        <f t="shared" si="2"/>
        <v>0</v>
      </c>
      <c r="I26" s="40">
        <f t="shared" si="2"/>
        <v>0</v>
      </c>
      <c r="J26" s="40">
        <f t="shared" si="2"/>
        <v>0</v>
      </c>
      <c r="K26" s="40">
        <f t="shared" ref="K26" si="3">K22+J26</f>
        <v>0</v>
      </c>
      <c r="L26" s="40">
        <f t="shared" ref="L26" si="4">L22+K26</f>
        <v>0</v>
      </c>
      <c r="M26" s="40">
        <f t="shared" ref="M26" si="5">M22+L26</f>
        <v>0</v>
      </c>
      <c r="N26" s="40">
        <f t="shared" ref="N26" si="6">N22+M26</f>
        <v>0</v>
      </c>
      <c r="O26" s="40">
        <f t="shared" ref="O26" si="7">O22+N26</f>
        <v>0</v>
      </c>
      <c r="P26" s="40">
        <f t="shared" ref="P26" si="8">P22+O26</f>
        <v>0</v>
      </c>
      <c r="Q26" s="69">
        <f>P26</f>
        <v>0</v>
      </c>
    </row>
    <row r="27" spans="1:17" x14ac:dyDescent="0.25">
      <c r="A27" s="30" t="s">
        <v>65</v>
      </c>
      <c r="B27" s="89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69">
        <f>SUM(B27:P27)</f>
        <v>0</v>
      </c>
    </row>
    <row r="28" spans="1:17" x14ac:dyDescent="0.25">
      <c r="A28" s="52" t="s">
        <v>49</v>
      </c>
      <c r="B28" s="41">
        <f>B27</f>
        <v>0</v>
      </c>
      <c r="C28" s="41">
        <f t="shared" ref="C28:J28" si="9">C27+B28</f>
        <v>0</v>
      </c>
      <c r="D28" s="41">
        <f t="shared" si="9"/>
        <v>0</v>
      </c>
      <c r="E28" s="41">
        <f t="shared" si="9"/>
        <v>0</v>
      </c>
      <c r="F28" s="41">
        <f t="shared" si="9"/>
        <v>0</v>
      </c>
      <c r="G28" s="41">
        <f t="shared" si="9"/>
        <v>0</v>
      </c>
      <c r="H28" s="41">
        <f t="shared" si="9"/>
        <v>0</v>
      </c>
      <c r="I28" s="41">
        <f>I27+H28</f>
        <v>0</v>
      </c>
      <c r="J28" s="41">
        <f t="shared" si="9"/>
        <v>0</v>
      </c>
      <c r="K28" s="41">
        <f t="shared" ref="K28" si="10">K27+J28</f>
        <v>0</v>
      </c>
      <c r="L28" s="41">
        <f t="shared" ref="L28" si="11">L27+K28</f>
        <v>0</v>
      </c>
      <c r="M28" s="41">
        <f t="shared" ref="M28" si="12">M27+L28</f>
        <v>0</v>
      </c>
      <c r="N28" s="41">
        <f t="shared" ref="N28" si="13">N27+M28</f>
        <v>0</v>
      </c>
      <c r="O28" s="41">
        <f t="shared" ref="O28" si="14">O27+N28</f>
        <v>0</v>
      </c>
      <c r="P28" s="41">
        <f t="shared" ref="P28" si="15">P27+O28</f>
        <v>0</v>
      </c>
      <c r="Q28" s="69">
        <f>P28</f>
        <v>0</v>
      </c>
    </row>
    <row r="29" spans="1:17" x14ac:dyDescent="0.25">
      <c r="A29" s="52" t="s">
        <v>59</v>
      </c>
      <c r="B29" s="41">
        <f>B26-B28</f>
        <v>0</v>
      </c>
      <c r="C29" s="41">
        <f>C26-C28</f>
        <v>0</v>
      </c>
      <c r="D29" s="41">
        <f>D26-D28</f>
        <v>0</v>
      </c>
      <c r="E29" s="41">
        <f t="shared" ref="E29:I29" si="16">E26-E28</f>
        <v>0</v>
      </c>
      <c r="F29" s="41">
        <f t="shared" si="16"/>
        <v>0</v>
      </c>
      <c r="G29" s="41">
        <f t="shared" si="16"/>
        <v>0</v>
      </c>
      <c r="H29" s="41">
        <f t="shared" si="16"/>
        <v>0</v>
      </c>
      <c r="I29" s="41">
        <f t="shared" si="16"/>
        <v>0</v>
      </c>
      <c r="J29" s="41">
        <f>J26-J28</f>
        <v>0</v>
      </c>
      <c r="K29" s="41">
        <f t="shared" ref="K29:P29" si="17">K26-K28</f>
        <v>0</v>
      </c>
      <c r="L29" s="41">
        <f t="shared" si="17"/>
        <v>0</v>
      </c>
      <c r="M29" s="41">
        <f t="shared" si="17"/>
        <v>0</v>
      </c>
      <c r="N29" s="41">
        <f t="shared" si="17"/>
        <v>0</v>
      </c>
      <c r="O29" s="41">
        <f t="shared" si="17"/>
        <v>0</v>
      </c>
      <c r="P29" s="41">
        <f t="shared" si="17"/>
        <v>0</v>
      </c>
      <c r="Q29" s="69">
        <f>P29</f>
        <v>0</v>
      </c>
    </row>
    <row r="30" spans="1:17" ht="15.75" thickBot="1" x14ac:dyDescent="0.3">
      <c r="A30" s="53" t="s">
        <v>106</v>
      </c>
      <c r="B30" s="152">
        <f>B23+B25</f>
        <v>0</v>
      </c>
      <c r="C30" s="152">
        <f>B30+C23+C25</f>
        <v>0</v>
      </c>
      <c r="D30" s="152">
        <f t="shared" ref="D30:J30" si="18">C30+D23+D25</f>
        <v>0</v>
      </c>
      <c r="E30" s="152">
        <f t="shared" si="18"/>
        <v>0</v>
      </c>
      <c r="F30" s="152">
        <f t="shared" si="18"/>
        <v>0</v>
      </c>
      <c r="G30" s="152">
        <f t="shared" si="18"/>
        <v>0</v>
      </c>
      <c r="H30" s="152">
        <f t="shared" si="18"/>
        <v>0</v>
      </c>
      <c r="I30" s="152">
        <f t="shared" si="18"/>
        <v>0</v>
      </c>
      <c r="J30" s="152">
        <f t="shared" si="18"/>
        <v>0</v>
      </c>
      <c r="K30" s="42"/>
      <c r="L30" s="42"/>
      <c r="M30" s="42"/>
      <c r="N30" s="42"/>
      <c r="O30" s="42"/>
      <c r="P30" s="42"/>
      <c r="Q30" s="70"/>
    </row>
    <row r="31" spans="1:17" ht="15.75" thickBot="1" x14ac:dyDescent="0.3">
      <c r="A31" s="21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0"/>
    </row>
    <row r="32" spans="1:17" x14ac:dyDescent="0.25">
      <c r="A32" s="29" t="s">
        <v>75</v>
      </c>
      <c r="B32" s="27">
        <f t="shared" ref="B32:P32" si="19">B33+B48</f>
        <v>0</v>
      </c>
      <c r="C32" s="27">
        <f t="shared" si="19"/>
        <v>0</v>
      </c>
      <c r="D32" s="27">
        <f t="shared" si="19"/>
        <v>0</v>
      </c>
      <c r="E32" s="27">
        <f t="shared" si="19"/>
        <v>0</v>
      </c>
      <c r="F32" s="27">
        <f t="shared" si="19"/>
        <v>0</v>
      </c>
      <c r="G32" s="27">
        <f t="shared" si="19"/>
        <v>0</v>
      </c>
      <c r="H32" s="27">
        <f t="shared" si="19"/>
        <v>0</v>
      </c>
      <c r="I32" s="27">
        <f t="shared" si="19"/>
        <v>0</v>
      </c>
      <c r="J32" s="27">
        <f t="shared" si="19"/>
        <v>0</v>
      </c>
      <c r="K32" s="27" t="e">
        <f t="shared" si="19"/>
        <v>#REF!</v>
      </c>
      <c r="L32" s="27">
        <f t="shared" si="19"/>
        <v>0</v>
      </c>
      <c r="M32" s="27">
        <f t="shared" si="19"/>
        <v>0</v>
      </c>
      <c r="N32" s="27">
        <f t="shared" si="19"/>
        <v>0</v>
      </c>
      <c r="O32" s="27">
        <f t="shared" si="19"/>
        <v>0</v>
      </c>
      <c r="P32" s="27">
        <f t="shared" si="19"/>
        <v>0</v>
      </c>
      <c r="Q32" s="74" t="e">
        <f>SUM(B32:P32)</f>
        <v>#REF!</v>
      </c>
    </row>
    <row r="33" spans="1:17" x14ac:dyDescent="0.25">
      <c r="A33" s="16" t="s">
        <v>54</v>
      </c>
      <c r="B33" s="18">
        <f>SUM(B34:B35)</f>
        <v>0</v>
      </c>
      <c r="C33" s="18">
        <f>SUM(C34:C35)</f>
        <v>0</v>
      </c>
      <c r="D33" s="18">
        <f>SUM(D34:D35)</f>
        <v>0</v>
      </c>
      <c r="E33" s="18">
        <f>SUM(E34:E35)</f>
        <v>0</v>
      </c>
      <c r="F33" s="18">
        <f t="shared" ref="F33:P33" si="20">SUM(F34:F35)</f>
        <v>0</v>
      </c>
      <c r="G33" s="18">
        <f t="shared" si="20"/>
        <v>0</v>
      </c>
      <c r="H33" s="18">
        <f t="shared" si="20"/>
        <v>0</v>
      </c>
      <c r="I33" s="18">
        <f>SUM(I34:I35)</f>
        <v>0</v>
      </c>
      <c r="J33" s="18">
        <f t="shared" si="20"/>
        <v>0</v>
      </c>
      <c r="K33" s="18" t="e">
        <f t="shared" si="20"/>
        <v>#REF!</v>
      </c>
      <c r="L33" s="18">
        <f t="shared" si="20"/>
        <v>0</v>
      </c>
      <c r="M33" s="18">
        <f t="shared" si="20"/>
        <v>0</v>
      </c>
      <c r="N33" s="18">
        <f t="shared" si="20"/>
        <v>0</v>
      </c>
      <c r="O33" s="18">
        <f t="shared" si="20"/>
        <v>0</v>
      </c>
      <c r="P33" s="18">
        <f t="shared" si="20"/>
        <v>0</v>
      </c>
      <c r="Q33" s="75" t="e">
        <f>SUM(B33:P33)</f>
        <v>#REF!</v>
      </c>
    </row>
    <row r="34" spans="1:17" x14ac:dyDescent="0.25">
      <c r="A34" s="13" t="s">
        <v>25</v>
      </c>
      <c r="B34" s="19">
        <f t="shared" ref="B34:P34" si="21">B39/2*$G$2</f>
        <v>0</v>
      </c>
      <c r="C34" s="19">
        <f t="shared" si="21"/>
        <v>0</v>
      </c>
      <c r="D34" s="19">
        <f t="shared" si="21"/>
        <v>0</v>
      </c>
      <c r="E34" s="19">
        <f t="shared" si="21"/>
        <v>0</v>
      </c>
      <c r="F34" s="19">
        <f t="shared" si="21"/>
        <v>0</v>
      </c>
      <c r="G34" s="19">
        <f t="shared" si="21"/>
        <v>0</v>
      </c>
      <c r="H34" s="19">
        <f t="shared" si="21"/>
        <v>0</v>
      </c>
      <c r="I34" s="19">
        <f t="shared" si="21"/>
        <v>0</v>
      </c>
      <c r="J34" s="19">
        <f t="shared" si="21"/>
        <v>0</v>
      </c>
      <c r="K34" s="19">
        <f t="shared" si="21"/>
        <v>0</v>
      </c>
      <c r="L34" s="19">
        <f t="shared" si="21"/>
        <v>0</v>
      </c>
      <c r="M34" s="19">
        <f t="shared" si="21"/>
        <v>0</v>
      </c>
      <c r="N34" s="19">
        <f t="shared" si="21"/>
        <v>0</v>
      </c>
      <c r="O34" s="19">
        <f t="shared" si="21"/>
        <v>0</v>
      </c>
      <c r="P34" s="19">
        <f t="shared" si="21"/>
        <v>0</v>
      </c>
      <c r="Q34" s="76">
        <f>SUM(B34:P34)</f>
        <v>0</v>
      </c>
    </row>
    <row r="35" spans="1:17" x14ac:dyDescent="0.25">
      <c r="A35" s="13" t="s">
        <v>26</v>
      </c>
      <c r="B35" s="54">
        <f>$G$8*B41/2*B29/2</f>
        <v>0</v>
      </c>
      <c r="C35" s="54">
        <f t="shared" ref="C35:P35" si="22">$G$8*C41/2*((B29+C29)/2)</f>
        <v>0</v>
      </c>
      <c r="D35" s="54">
        <f t="shared" si="22"/>
        <v>0</v>
      </c>
      <c r="E35" s="54">
        <f t="shared" si="22"/>
        <v>0</v>
      </c>
      <c r="F35" s="54">
        <f t="shared" si="22"/>
        <v>0</v>
      </c>
      <c r="G35" s="54">
        <f t="shared" si="22"/>
        <v>0</v>
      </c>
      <c r="H35" s="54">
        <f t="shared" si="22"/>
        <v>0</v>
      </c>
      <c r="I35" s="54">
        <f t="shared" si="22"/>
        <v>0</v>
      </c>
      <c r="J35" s="54">
        <f t="shared" si="22"/>
        <v>0</v>
      </c>
      <c r="K35" s="54" t="e">
        <f>$G$8*K41/2*((#REF!+K29)/2)</f>
        <v>#REF!</v>
      </c>
      <c r="L35" s="54">
        <f t="shared" si="22"/>
        <v>0</v>
      </c>
      <c r="M35" s="54">
        <f t="shared" si="22"/>
        <v>0</v>
      </c>
      <c r="N35" s="54">
        <f t="shared" si="22"/>
        <v>0</v>
      </c>
      <c r="O35" s="54">
        <f t="shared" si="22"/>
        <v>0</v>
      </c>
      <c r="P35" s="54">
        <f t="shared" si="22"/>
        <v>0</v>
      </c>
      <c r="Q35" s="77" t="e">
        <f>SUM(B35:P35)</f>
        <v>#REF!</v>
      </c>
    </row>
    <row r="36" spans="1:17" outlineLevel="1" x14ac:dyDescent="0.25">
      <c r="A36" s="57" t="s">
        <v>42</v>
      </c>
      <c r="B36" s="55">
        <f>C41*B29</f>
        <v>0</v>
      </c>
      <c r="C36" s="55">
        <f>C41*((B29+C29)/2)</f>
        <v>0</v>
      </c>
      <c r="D36" s="55">
        <f t="shared" ref="D36:J36" si="23">D41*((C29+D29)/2)</f>
        <v>0</v>
      </c>
      <c r="E36" s="55">
        <f>E41*((D29+E29)/2)</f>
        <v>0</v>
      </c>
      <c r="F36" s="55">
        <f t="shared" si="23"/>
        <v>0</v>
      </c>
      <c r="G36" s="55">
        <f t="shared" si="23"/>
        <v>0</v>
      </c>
      <c r="H36" s="55">
        <f t="shared" si="23"/>
        <v>0</v>
      </c>
      <c r="I36" s="55">
        <f>I41*((H29+I29)/2)</f>
        <v>0</v>
      </c>
      <c r="J36" s="55">
        <f t="shared" si="23"/>
        <v>0</v>
      </c>
      <c r="K36" s="55">
        <f t="shared" ref="K36" si="24">K41*((J29+K29)/2)</f>
        <v>0</v>
      </c>
      <c r="L36" s="55">
        <f t="shared" ref="L36" si="25">L41*((K29+L29)/2)</f>
        <v>0</v>
      </c>
      <c r="M36" s="55">
        <f t="shared" ref="M36" si="26">M41*((L29+M29)/2)</f>
        <v>0</v>
      </c>
      <c r="N36" s="55">
        <f t="shared" ref="N36" si="27">N41*((M29+N29)/2)</f>
        <v>0</v>
      </c>
      <c r="O36" s="55">
        <f t="shared" ref="O36" si="28">O41*((N29+O29)/2)</f>
        <v>0</v>
      </c>
      <c r="P36" s="55">
        <f t="shared" ref="P36" si="29">P41*((O29+P29)/2)</f>
        <v>0</v>
      </c>
      <c r="Q36" s="72"/>
    </row>
    <row r="37" spans="1:17" x14ac:dyDescent="0.25">
      <c r="A37" s="144" t="s">
        <v>105</v>
      </c>
      <c r="B37" s="160" t="e">
        <f>SUM(B33:C33)/$G$2</f>
        <v>#DIV/0!</v>
      </c>
      <c r="C37" s="161"/>
      <c r="D37" s="160" t="e">
        <f>SUM(D33:E33)/$G$2</f>
        <v>#DIV/0!</v>
      </c>
      <c r="E37" s="161"/>
      <c r="F37" s="160" t="e">
        <f>SUM(F33:G33)/$G$2</f>
        <v>#DIV/0!</v>
      </c>
      <c r="G37" s="161"/>
      <c r="H37" s="160" t="e">
        <f>SUM(H33:I33)/$G$2</f>
        <v>#DIV/0!</v>
      </c>
      <c r="I37" s="161"/>
      <c r="J37" s="153" t="e">
        <f>SUM(J33:J33)/$G$2</f>
        <v>#DIV/0!</v>
      </c>
      <c r="K37" s="160" t="e">
        <f>SUM(K33:L33)/$G$2</f>
        <v>#REF!</v>
      </c>
      <c r="L37" s="161"/>
      <c r="M37" s="160" t="e">
        <f>SUM(M33:N33)/$G$2</f>
        <v>#DIV/0!</v>
      </c>
      <c r="N37" s="161"/>
      <c r="O37" s="160" t="e">
        <f>SUM(O33:P33)/$G$2</f>
        <v>#DIV/0!</v>
      </c>
      <c r="P37" s="161"/>
      <c r="Q37" s="72"/>
    </row>
    <row r="38" spans="1:17" ht="15" customHeight="1" x14ac:dyDescent="0.25">
      <c r="A38" s="158" t="s">
        <v>38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72"/>
    </row>
    <row r="39" spans="1:17" x14ac:dyDescent="0.25">
      <c r="A39" s="45" t="s">
        <v>36</v>
      </c>
      <c r="B39" s="90"/>
      <c r="C39" s="90"/>
      <c r="D39" s="90"/>
      <c r="E39" s="90"/>
      <c r="F39" s="90"/>
      <c r="G39" s="90"/>
      <c r="H39" s="90"/>
      <c r="I39" s="90"/>
      <c r="J39" s="90"/>
      <c r="K39" s="22"/>
      <c r="L39" s="22"/>
      <c r="M39" s="22"/>
      <c r="N39" s="22"/>
      <c r="O39" s="22"/>
      <c r="P39" s="22"/>
      <c r="Q39" s="72"/>
    </row>
    <row r="40" spans="1:17" s="81" customFormat="1" x14ac:dyDescent="0.25">
      <c r="A40" s="79" t="s">
        <v>51</v>
      </c>
      <c r="B40" s="145">
        <v>2.5000000000000001E-2</v>
      </c>
      <c r="C40" s="145">
        <v>2.5000000000000001E-2</v>
      </c>
      <c r="D40" s="145">
        <v>2.3E-2</v>
      </c>
      <c r="E40" s="145">
        <v>0.02</v>
      </c>
      <c r="F40" s="145">
        <v>0.02</v>
      </c>
      <c r="G40" s="145">
        <v>1.7000000000000001E-2</v>
      </c>
      <c r="H40" s="145">
        <v>1.4999999999999999E-2</v>
      </c>
      <c r="I40" s="145">
        <v>1.4999999999999999E-2</v>
      </c>
      <c r="J40" s="145">
        <v>0</v>
      </c>
      <c r="K40" s="145"/>
      <c r="L40" s="145"/>
      <c r="M40" s="146"/>
      <c r="N40" s="146"/>
      <c r="O40" s="146"/>
      <c r="P40" s="146"/>
      <c r="Q40" s="80"/>
    </row>
    <row r="41" spans="1:17" s="84" customFormat="1" x14ac:dyDescent="0.25">
      <c r="A41" s="82" t="s">
        <v>37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3"/>
    </row>
    <row r="42" spans="1:17" s="81" customFormat="1" x14ac:dyDescent="0.25">
      <c r="A42" s="79" t="s">
        <v>50</v>
      </c>
      <c r="B42" s="145">
        <v>2.5000000000000001E-2</v>
      </c>
      <c r="C42" s="145">
        <v>2.5000000000000001E-2</v>
      </c>
      <c r="D42" s="145">
        <v>2.5000000000000001E-2</v>
      </c>
      <c r="E42" s="145">
        <v>2.5000000000000001E-2</v>
      </c>
      <c r="F42" s="145">
        <v>2.5000000000000001E-2</v>
      </c>
      <c r="G42" s="145">
        <v>2.5000000000000001E-2</v>
      </c>
      <c r="H42" s="145">
        <v>2.5000000000000001E-2</v>
      </c>
      <c r="I42" s="145">
        <v>2.5000000000000001E-2</v>
      </c>
      <c r="J42" s="145">
        <v>2.5000000000000001E-2</v>
      </c>
      <c r="K42" s="145">
        <v>1.4999999999999999E-2</v>
      </c>
      <c r="L42" s="145">
        <v>1.4999999999999999E-2</v>
      </c>
      <c r="M42" s="145">
        <v>1.4999999999999999E-2</v>
      </c>
      <c r="N42" s="145">
        <v>1.4999999999999999E-2</v>
      </c>
      <c r="O42" s="145">
        <v>1.4999999999999999E-2</v>
      </c>
      <c r="P42" s="145">
        <v>1.4999999999999999E-2</v>
      </c>
      <c r="Q42" s="80"/>
    </row>
    <row r="43" spans="1:17" s="81" customFormat="1" x14ac:dyDescent="0.25">
      <c r="A43" s="79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80"/>
    </row>
    <row r="44" spans="1:17" s="81" customFormat="1" x14ac:dyDescent="0.25">
      <c r="A44" s="79" t="s">
        <v>107</v>
      </c>
      <c r="B44" s="145" t="e">
        <f>B45/B46</f>
        <v>#DIV/0!</v>
      </c>
      <c r="C44" s="145" t="e">
        <f t="shared" ref="C44:J44" si="30">C45/C46</f>
        <v>#DIV/0!</v>
      </c>
      <c r="D44" s="145" t="e">
        <f t="shared" si="30"/>
        <v>#DIV/0!</v>
      </c>
      <c r="E44" s="145" t="e">
        <f t="shared" si="30"/>
        <v>#DIV/0!</v>
      </c>
      <c r="F44" s="145" t="e">
        <f t="shared" si="30"/>
        <v>#DIV/0!</v>
      </c>
      <c r="G44" s="145" t="e">
        <f t="shared" si="30"/>
        <v>#DIV/0!</v>
      </c>
      <c r="H44" s="145" t="e">
        <f t="shared" si="30"/>
        <v>#DIV/0!</v>
      </c>
      <c r="I44" s="145" t="e">
        <f t="shared" si="30"/>
        <v>#DIV/0!</v>
      </c>
      <c r="J44" s="145" t="e">
        <f t="shared" si="30"/>
        <v>#DIV/0!</v>
      </c>
      <c r="K44" s="145"/>
      <c r="L44" s="145"/>
      <c r="M44" s="145"/>
      <c r="N44" s="145"/>
      <c r="O44" s="145"/>
      <c r="P44" s="145"/>
      <c r="Q44" s="80"/>
    </row>
    <row r="45" spans="1:17" s="81" customFormat="1" x14ac:dyDescent="0.25">
      <c r="A45" s="82" t="s">
        <v>108</v>
      </c>
      <c r="B45" s="19">
        <f>B33</f>
        <v>0</v>
      </c>
      <c r="C45" s="19">
        <f>B45+C33</f>
        <v>0</v>
      </c>
      <c r="D45" s="19">
        <f t="shared" ref="D45:J45" si="31">C45+D33</f>
        <v>0</v>
      </c>
      <c r="E45" s="19">
        <f t="shared" si="31"/>
        <v>0</v>
      </c>
      <c r="F45" s="19">
        <f t="shared" si="31"/>
        <v>0</v>
      </c>
      <c r="G45" s="19">
        <f t="shared" si="31"/>
        <v>0</v>
      </c>
      <c r="H45" s="19">
        <f t="shared" si="31"/>
        <v>0</v>
      </c>
      <c r="I45" s="19">
        <f t="shared" si="31"/>
        <v>0</v>
      </c>
      <c r="J45" s="19">
        <f t="shared" si="31"/>
        <v>0</v>
      </c>
      <c r="K45" s="145"/>
      <c r="L45" s="145"/>
      <c r="M45" s="145"/>
      <c r="N45" s="145"/>
      <c r="O45" s="145"/>
      <c r="P45" s="145"/>
      <c r="Q45" s="80"/>
    </row>
    <row r="46" spans="1:17" s="81" customFormat="1" x14ac:dyDescent="0.25">
      <c r="A46" s="82" t="s">
        <v>111</v>
      </c>
      <c r="B46" s="19">
        <f>B30+B45</f>
        <v>0</v>
      </c>
      <c r="C46" s="19">
        <f t="shared" ref="C46:J46" si="32">C30+C45</f>
        <v>0</v>
      </c>
      <c r="D46" s="19">
        <f t="shared" si="32"/>
        <v>0</v>
      </c>
      <c r="E46" s="19">
        <f t="shared" si="32"/>
        <v>0</v>
      </c>
      <c r="F46" s="19">
        <f t="shared" si="32"/>
        <v>0</v>
      </c>
      <c r="G46" s="19">
        <f t="shared" si="32"/>
        <v>0</v>
      </c>
      <c r="H46" s="19">
        <f t="shared" si="32"/>
        <v>0</v>
      </c>
      <c r="I46" s="19">
        <f t="shared" si="32"/>
        <v>0</v>
      </c>
      <c r="J46" s="19">
        <f t="shared" si="32"/>
        <v>0</v>
      </c>
      <c r="K46" s="145"/>
      <c r="L46" s="145"/>
      <c r="M46" s="145"/>
      <c r="N46" s="145"/>
      <c r="O46" s="145"/>
      <c r="P46" s="145"/>
      <c r="Q46" s="80"/>
    </row>
    <row r="47" spans="1:17" s="15" customFormat="1" x14ac:dyDescent="0.25">
      <c r="A47" s="31"/>
      <c r="B47" s="24"/>
      <c r="C47" s="24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73"/>
    </row>
    <row r="48" spans="1:17" s="59" customFormat="1" ht="15.75" thickBot="1" x14ac:dyDescent="0.3">
      <c r="A48" s="56" t="s">
        <v>34</v>
      </c>
      <c r="B48" s="91">
        <v>0</v>
      </c>
      <c r="C48" s="91">
        <v>0</v>
      </c>
      <c r="D48" s="91">
        <v>0</v>
      </c>
      <c r="E48" s="91">
        <v>0</v>
      </c>
      <c r="F48" s="91">
        <v>0</v>
      </c>
      <c r="G48" s="91">
        <v>0</v>
      </c>
      <c r="H48" s="91">
        <v>0</v>
      </c>
      <c r="I48" s="91">
        <v>0</v>
      </c>
      <c r="J48" s="91">
        <v>0</v>
      </c>
      <c r="K48" s="91">
        <v>0</v>
      </c>
      <c r="L48" s="91">
        <v>0</v>
      </c>
      <c r="M48" s="91">
        <v>0</v>
      </c>
      <c r="N48" s="91">
        <v>0</v>
      </c>
      <c r="O48" s="91">
        <v>0</v>
      </c>
      <c r="P48" s="91">
        <v>0</v>
      </c>
      <c r="Q48" s="78">
        <f>SUM(B48:P48)</f>
        <v>0</v>
      </c>
    </row>
    <row r="49" spans="1:17" outlineLevel="1" x14ac:dyDescent="0.25">
      <c r="A49" s="118" t="s">
        <v>77</v>
      </c>
      <c r="B49" s="119">
        <f t="shared" ref="B49:P49" si="33">B23</f>
        <v>0</v>
      </c>
      <c r="C49" s="119">
        <f t="shared" si="33"/>
        <v>0</v>
      </c>
      <c r="D49" s="119">
        <f t="shared" si="33"/>
        <v>0</v>
      </c>
      <c r="E49" s="119">
        <f t="shared" si="33"/>
        <v>0</v>
      </c>
      <c r="F49" s="119">
        <f t="shared" si="33"/>
        <v>0</v>
      </c>
      <c r="G49" s="119">
        <f t="shared" si="33"/>
        <v>0</v>
      </c>
      <c r="H49" s="119">
        <f t="shared" si="33"/>
        <v>0</v>
      </c>
      <c r="I49" s="119">
        <f t="shared" si="33"/>
        <v>0</v>
      </c>
      <c r="J49" s="119">
        <f t="shared" si="33"/>
        <v>0</v>
      </c>
      <c r="K49" s="119">
        <f t="shared" si="33"/>
        <v>0</v>
      </c>
      <c r="L49" s="119">
        <f t="shared" si="33"/>
        <v>0</v>
      </c>
      <c r="M49" s="119">
        <f t="shared" si="33"/>
        <v>0</v>
      </c>
      <c r="N49" s="119">
        <f t="shared" si="33"/>
        <v>0</v>
      </c>
      <c r="O49" s="119">
        <f t="shared" si="33"/>
        <v>0</v>
      </c>
      <c r="P49" s="119">
        <f t="shared" si="33"/>
        <v>0</v>
      </c>
      <c r="Q49" s="120">
        <f>SUM(B49:P49)</f>
        <v>0</v>
      </c>
    </row>
    <row r="50" spans="1:17" ht="15.75" outlineLevel="1" thickBot="1" x14ac:dyDescent="0.3">
      <c r="A50" s="170" t="s">
        <v>78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22" t="e">
        <f>Q48/(Q49+Q48)</f>
        <v>#DIV/0!</v>
      </c>
    </row>
    <row r="51" spans="1:17" ht="15.75" thickBot="1" x14ac:dyDescent="0.3">
      <c r="A51" s="17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1:17" x14ac:dyDescent="0.25">
      <c r="A52" s="29" t="s">
        <v>76</v>
      </c>
      <c r="B52" s="27">
        <f>SUM(B53,B58,B60:B63,B67:B69)</f>
        <v>0</v>
      </c>
      <c r="C52" s="27">
        <f t="shared" ref="C52:P52" si="34">SUM(C53,C58,C60:C63,C67:C69)</f>
        <v>0</v>
      </c>
      <c r="D52" s="27">
        <f t="shared" si="34"/>
        <v>0</v>
      </c>
      <c r="E52" s="27">
        <f t="shared" si="34"/>
        <v>0</v>
      </c>
      <c r="F52" s="27">
        <f t="shared" si="34"/>
        <v>0</v>
      </c>
      <c r="G52" s="27">
        <f t="shared" si="34"/>
        <v>0</v>
      </c>
      <c r="H52" s="27">
        <f t="shared" si="34"/>
        <v>0</v>
      </c>
      <c r="I52" s="27">
        <f t="shared" si="34"/>
        <v>0</v>
      </c>
      <c r="J52" s="27">
        <f t="shared" si="34"/>
        <v>0</v>
      </c>
      <c r="K52" s="27">
        <f t="shared" si="34"/>
        <v>0</v>
      </c>
      <c r="L52" s="27">
        <f t="shared" si="34"/>
        <v>0</v>
      </c>
      <c r="M52" s="27">
        <f t="shared" si="34"/>
        <v>0</v>
      </c>
      <c r="N52" s="27">
        <f t="shared" si="34"/>
        <v>0</v>
      </c>
      <c r="O52" s="27">
        <f t="shared" si="34"/>
        <v>0</v>
      </c>
      <c r="P52" s="28">
        <f t="shared" si="34"/>
        <v>0</v>
      </c>
      <c r="Q52" s="64">
        <f t="shared" ref="Q52:Q69" si="35">SUM(B52:P52)</f>
        <v>0</v>
      </c>
    </row>
    <row r="53" spans="1:17" x14ac:dyDescent="0.25">
      <c r="A53" s="13" t="s">
        <v>17</v>
      </c>
      <c r="B53" s="25">
        <f>SUM(B54:B57)</f>
        <v>0</v>
      </c>
      <c r="C53" s="25">
        <f>SUM(C54:C57)</f>
        <v>0</v>
      </c>
      <c r="D53" s="25">
        <f>SUM(D54:D57)</f>
        <v>0</v>
      </c>
      <c r="E53" s="25">
        <f>SUM(E54:E57)</f>
        <v>0</v>
      </c>
      <c r="F53" s="25">
        <f t="shared" ref="F53:P53" si="36">SUM(F54:F57)</f>
        <v>0</v>
      </c>
      <c r="G53" s="25">
        <f t="shared" si="36"/>
        <v>0</v>
      </c>
      <c r="H53" s="25">
        <f t="shared" si="36"/>
        <v>0</v>
      </c>
      <c r="I53" s="25">
        <f>SUM(I54:I57)</f>
        <v>0</v>
      </c>
      <c r="J53" s="25">
        <f t="shared" si="36"/>
        <v>0</v>
      </c>
      <c r="K53" s="25">
        <f t="shared" si="36"/>
        <v>0</v>
      </c>
      <c r="L53" s="25">
        <f t="shared" si="36"/>
        <v>0</v>
      </c>
      <c r="M53" s="25">
        <f t="shared" si="36"/>
        <v>0</v>
      </c>
      <c r="N53" s="25">
        <f t="shared" si="36"/>
        <v>0</v>
      </c>
      <c r="O53" s="25">
        <f t="shared" si="36"/>
        <v>0</v>
      </c>
      <c r="P53" s="32">
        <f t="shared" si="36"/>
        <v>0</v>
      </c>
      <c r="Q53" s="65">
        <f t="shared" si="35"/>
        <v>0</v>
      </c>
    </row>
    <row r="54" spans="1:17" x14ac:dyDescent="0.25">
      <c r="A54" s="33" t="s">
        <v>30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92"/>
      <c r="Q54" s="65">
        <f t="shared" si="35"/>
        <v>0</v>
      </c>
    </row>
    <row r="55" spans="1:17" x14ac:dyDescent="0.25">
      <c r="A55" s="33" t="s">
        <v>18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92"/>
      <c r="Q55" s="65">
        <f t="shared" si="35"/>
        <v>0</v>
      </c>
    </row>
    <row r="56" spans="1:17" x14ac:dyDescent="0.25">
      <c r="A56" s="33" t="s">
        <v>19</v>
      </c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92"/>
      <c r="Q56" s="65">
        <f t="shared" si="35"/>
        <v>0</v>
      </c>
    </row>
    <row r="57" spans="1:17" x14ac:dyDescent="0.25">
      <c r="A57" s="33" t="s">
        <v>23</v>
      </c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92"/>
      <c r="Q57" s="65">
        <f t="shared" si="35"/>
        <v>0</v>
      </c>
    </row>
    <row r="58" spans="1:17" x14ac:dyDescent="0.25">
      <c r="A58" s="123" t="s">
        <v>64</v>
      </c>
      <c r="B58" s="124">
        <f t="shared" ref="B58:P58" si="37">B59/2</f>
        <v>0</v>
      </c>
      <c r="C58" s="124">
        <f t="shared" si="37"/>
        <v>0</v>
      </c>
      <c r="D58" s="124">
        <f t="shared" si="37"/>
        <v>0</v>
      </c>
      <c r="E58" s="124">
        <f t="shared" si="37"/>
        <v>0</v>
      </c>
      <c r="F58" s="124">
        <f t="shared" si="37"/>
        <v>0</v>
      </c>
      <c r="G58" s="124">
        <f t="shared" si="37"/>
        <v>0</v>
      </c>
      <c r="H58" s="124">
        <f t="shared" si="37"/>
        <v>0</v>
      </c>
      <c r="I58" s="124">
        <f t="shared" si="37"/>
        <v>0</v>
      </c>
      <c r="J58" s="124">
        <f t="shared" si="37"/>
        <v>0</v>
      </c>
      <c r="K58" s="124">
        <f t="shared" si="37"/>
        <v>0</v>
      </c>
      <c r="L58" s="124">
        <f t="shared" si="37"/>
        <v>0</v>
      </c>
      <c r="M58" s="124">
        <f t="shared" si="37"/>
        <v>0</v>
      </c>
      <c r="N58" s="124">
        <f t="shared" si="37"/>
        <v>0</v>
      </c>
      <c r="O58" s="124">
        <f t="shared" si="37"/>
        <v>0</v>
      </c>
      <c r="P58" s="125">
        <f t="shared" si="37"/>
        <v>0</v>
      </c>
      <c r="Q58" s="126">
        <f t="shared" si="35"/>
        <v>0</v>
      </c>
    </row>
    <row r="59" spans="1:17" x14ac:dyDescent="0.25">
      <c r="A59" s="34" t="s">
        <v>31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92"/>
      <c r="Q59" s="65">
        <f t="shared" si="35"/>
        <v>0</v>
      </c>
    </row>
    <row r="60" spans="1:17" x14ac:dyDescent="0.25">
      <c r="A60" s="13" t="s">
        <v>27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92"/>
      <c r="Q60" s="65">
        <f t="shared" si="35"/>
        <v>0</v>
      </c>
    </row>
    <row r="61" spans="1:17" x14ac:dyDescent="0.25">
      <c r="A61" s="13" t="s">
        <v>28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92"/>
      <c r="Q61" s="65">
        <f t="shared" si="35"/>
        <v>0</v>
      </c>
    </row>
    <row r="62" spans="1:17" x14ac:dyDescent="0.25">
      <c r="A62" s="13" t="s">
        <v>20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92"/>
      <c r="Q62" s="65">
        <f t="shared" si="35"/>
        <v>0</v>
      </c>
    </row>
    <row r="63" spans="1:17" x14ac:dyDescent="0.25">
      <c r="A63" s="13" t="s">
        <v>14</v>
      </c>
      <c r="B63" s="25">
        <f>SUM(B64:B66)</f>
        <v>0</v>
      </c>
      <c r="C63" s="25">
        <f t="shared" ref="C63:P63" si="38">SUM(C64:C66)</f>
        <v>0</v>
      </c>
      <c r="D63" s="25">
        <f t="shared" si="38"/>
        <v>0</v>
      </c>
      <c r="E63" s="25">
        <f t="shared" si="38"/>
        <v>0</v>
      </c>
      <c r="F63" s="25">
        <f t="shared" si="38"/>
        <v>0</v>
      </c>
      <c r="G63" s="25">
        <f t="shared" si="38"/>
        <v>0</v>
      </c>
      <c r="H63" s="25">
        <f t="shared" si="38"/>
        <v>0</v>
      </c>
      <c r="I63" s="25">
        <f t="shared" si="38"/>
        <v>0</v>
      </c>
      <c r="J63" s="25">
        <f t="shared" si="38"/>
        <v>0</v>
      </c>
      <c r="K63" s="25">
        <f t="shared" si="38"/>
        <v>0</v>
      </c>
      <c r="L63" s="25">
        <f t="shared" si="38"/>
        <v>0</v>
      </c>
      <c r="M63" s="25">
        <f t="shared" si="38"/>
        <v>0</v>
      </c>
      <c r="N63" s="25">
        <f t="shared" si="38"/>
        <v>0</v>
      </c>
      <c r="O63" s="25">
        <f t="shared" si="38"/>
        <v>0</v>
      </c>
      <c r="P63" s="32">
        <f t="shared" si="38"/>
        <v>0</v>
      </c>
      <c r="Q63" s="65">
        <f t="shared" si="35"/>
        <v>0</v>
      </c>
    </row>
    <row r="64" spans="1:17" x14ac:dyDescent="0.25">
      <c r="A64" s="35" t="s">
        <v>21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92"/>
      <c r="Q64" s="65">
        <f t="shared" si="35"/>
        <v>0</v>
      </c>
    </row>
    <row r="65" spans="1:17" x14ac:dyDescent="0.25">
      <c r="A65" s="35" t="s">
        <v>33</v>
      </c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92"/>
      <c r="Q65" s="65">
        <f t="shared" si="35"/>
        <v>0</v>
      </c>
    </row>
    <row r="66" spans="1:17" x14ac:dyDescent="0.25">
      <c r="A66" s="35" t="s">
        <v>22</v>
      </c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92"/>
      <c r="Q66" s="65">
        <f t="shared" si="35"/>
        <v>0</v>
      </c>
    </row>
    <row r="67" spans="1:17" x14ac:dyDescent="0.25">
      <c r="A67" s="13" t="s">
        <v>16</v>
      </c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92"/>
      <c r="Q67" s="65">
        <f t="shared" si="35"/>
        <v>0</v>
      </c>
    </row>
    <row r="68" spans="1:17" x14ac:dyDescent="0.25">
      <c r="A68" s="36" t="s">
        <v>29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92"/>
      <c r="Q68" s="65">
        <f t="shared" si="35"/>
        <v>0</v>
      </c>
    </row>
    <row r="69" spans="1:17" x14ac:dyDescent="0.25">
      <c r="A69" s="13" t="s">
        <v>15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92"/>
      <c r="Q69" s="65">
        <f t="shared" si="35"/>
        <v>0</v>
      </c>
    </row>
    <row r="70" spans="1:17" x14ac:dyDescent="0.25">
      <c r="A70" s="164" t="s">
        <v>7</v>
      </c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6"/>
      <c r="Q70" s="66" t="e">
        <f>Q52/$G$7</f>
        <v>#DIV/0!</v>
      </c>
    </row>
    <row r="71" spans="1:17" ht="15.75" thickBot="1" x14ac:dyDescent="0.3">
      <c r="A71" s="37" t="s">
        <v>13</v>
      </c>
      <c r="B71" s="38">
        <f t="shared" ref="B71:P71" si="39">B32-B52</f>
        <v>0</v>
      </c>
      <c r="C71" s="38">
        <f t="shared" si="39"/>
        <v>0</v>
      </c>
      <c r="D71" s="38">
        <f t="shared" si="39"/>
        <v>0</v>
      </c>
      <c r="E71" s="38">
        <f t="shared" si="39"/>
        <v>0</v>
      </c>
      <c r="F71" s="38">
        <f t="shared" si="39"/>
        <v>0</v>
      </c>
      <c r="G71" s="38">
        <f t="shared" si="39"/>
        <v>0</v>
      </c>
      <c r="H71" s="38">
        <f t="shared" si="39"/>
        <v>0</v>
      </c>
      <c r="I71" s="38">
        <f t="shared" si="39"/>
        <v>0</v>
      </c>
      <c r="J71" s="38">
        <f t="shared" si="39"/>
        <v>0</v>
      </c>
      <c r="K71" s="38" t="e">
        <f t="shared" si="39"/>
        <v>#REF!</v>
      </c>
      <c r="L71" s="38">
        <f t="shared" si="39"/>
        <v>0</v>
      </c>
      <c r="M71" s="38">
        <f t="shared" si="39"/>
        <v>0</v>
      </c>
      <c r="N71" s="38">
        <f t="shared" si="39"/>
        <v>0</v>
      </c>
      <c r="O71" s="38">
        <f t="shared" si="39"/>
        <v>0</v>
      </c>
      <c r="P71" s="39">
        <f t="shared" si="39"/>
        <v>0</v>
      </c>
      <c r="Q71" s="67" t="e">
        <f>SUM(B71:P71)</f>
        <v>#REF!</v>
      </c>
    </row>
    <row r="72" spans="1:17" x14ac:dyDescent="0.25">
      <c r="A72" s="96" t="s">
        <v>112</v>
      </c>
      <c r="B72" s="5"/>
      <c r="C72" s="5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7"/>
    </row>
    <row r="73" spans="1:17" x14ac:dyDescent="0.25">
      <c r="A73" s="96" t="s">
        <v>81</v>
      </c>
      <c r="B73" s="5"/>
      <c r="C73" s="5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7"/>
    </row>
    <row r="74" spans="1:17" x14ac:dyDescent="0.25">
      <c r="A74" s="96" t="s">
        <v>79</v>
      </c>
      <c r="B74" s="5"/>
      <c r="C74" s="5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7"/>
    </row>
    <row r="75" spans="1:17" x14ac:dyDescent="0.25">
      <c r="A75" s="96" t="s">
        <v>80</v>
      </c>
      <c r="B75" s="5"/>
      <c r="C75" s="5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7"/>
    </row>
    <row r="76" spans="1:17" x14ac:dyDescent="0.25">
      <c r="B76" s="5"/>
      <c r="C76" s="5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7"/>
    </row>
    <row r="77" spans="1:17" ht="15.75" thickBot="1" x14ac:dyDescent="0.3">
      <c r="A77" s="98" t="s">
        <v>32</v>
      </c>
      <c r="B77" s="87" t="s">
        <v>4</v>
      </c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7"/>
    </row>
    <row r="78" spans="1:17" x14ac:dyDescent="0.25">
      <c r="A78" s="100" t="s">
        <v>3</v>
      </c>
      <c r="B78" s="102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4"/>
      <c r="Q78" s="7"/>
    </row>
    <row r="79" spans="1:17" x14ac:dyDescent="0.25">
      <c r="A79" s="101" t="s">
        <v>5</v>
      </c>
      <c r="B79" s="105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92"/>
      <c r="Q79" s="7"/>
    </row>
    <row r="80" spans="1:17" x14ac:dyDescent="0.25">
      <c r="A80" s="101" t="s">
        <v>9</v>
      </c>
      <c r="B80" s="105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92"/>
      <c r="Q80" s="7"/>
    </row>
    <row r="81" spans="1:17" x14ac:dyDescent="0.25">
      <c r="A81" s="101" t="s">
        <v>10</v>
      </c>
      <c r="B81" s="105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92"/>
      <c r="Q81" s="7"/>
    </row>
    <row r="82" spans="1:17" x14ac:dyDescent="0.25">
      <c r="A82" s="101" t="s">
        <v>11</v>
      </c>
      <c r="B82" s="105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92"/>
      <c r="Q82" s="7"/>
    </row>
    <row r="83" spans="1:17" ht="15.75" thickBot="1" x14ac:dyDescent="0.3">
      <c r="A83" s="14" t="s">
        <v>24</v>
      </c>
      <c r="B83" s="106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8"/>
      <c r="Q83" s="7"/>
    </row>
    <row r="84" spans="1:17" ht="15.75" thickBot="1" x14ac:dyDescent="0.3">
      <c r="A84" s="99" t="s">
        <v>6</v>
      </c>
      <c r="B84" s="97">
        <f>SUM(B78:B83)</f>
        <v>0</v>
      </c>
      <c r="C84" s="97">
        <f t="shared" ref="C84:P84" si="40">SUM(C78:C83)</f>
        <v>0</v>
      </c>
      <c r="D84" s="97">
        <f t="shared" si="40"/>
        <v>0</v>
      </c>
      <c r="E84" s="97">
        <f t="shared" si="40"/>
        <v>0</v>
      </c>
      <c r="F84" s="97">
        <f t="shared" si="40"/>
        <v>0</v>
      </c>
      <c r="G84" s="97">
        <f t="shared" si="40"/>
        <v>0</v>
      </c>
      <c r="H84" s="97">
        <f t="shared" si="40"/>
        <v>0</v>
      </c>
      <c r="I84" s="97">
        <f t="shared" si="40"/>
        <v>0</v>
      </c>
      <c r="J84" s="97">
        <f t="shared" si="40"/>
        <v>0</v>
      </c>
      <c r="K84" s="97">
        <f t="shared" si="40"/>
        <v>0</v>
      </c>
      <c r="L84" s="97">
        <f t="shared" si="40"/>
        <v>0</v>
      </c>
      <c r="M84" s="97">
        <f t="shared" si="40"/>
        <v>0</v>
      </c>
      <c r="N84" s="97">
        <f t="shared" si="40"/>
        <v>0</v>
      </c>
      <c r="O84" s="97">
        <f t="shared" si="40"/>
        <v>0</v>
      </c>
      <c r="P84" s="117">
        <f t="shared" si="40"/>
        <v>0</v>
      </c>
      <c r="Q84" s="7"/>
    </row>
    <row r="85" spans="1:17" x14ac:dyDescent="0.2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25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1:17" x14ac:dyDescent="0.2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1:17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</sheetData>
  <mergeCells count="24">
    <mergeCell ref="A70:P70"/>
    <mergeCell ref="B16:P16"/>
    <mergeCell ref="B18:I18"/>
    <mergeCell ref="J18:P18"/>
    <mergeCell ref="K37:L37"/>
    <mergeCell ref="M37:N37"/>
    <mergeCell ref="O37:P37"/>
    <mergeCell ref="A50:P50"/>
    <mergeCell ref="B17:J17"/>
    <mergeCell ref="K17:P17"/>
    <mergeCell ref="N19:O19"/>
    <mergeCell ref="J12:O12"/>
    <mergeCell ref="A7:A8"/>
    <mergeCell ref="A38:P38"/>
    <mergeCell ref="B37:C37"/>
    <mergeCell ref="D37:E37"/>
    <mergeCell ref="F37:G37"/>
    <mergeCell ref="H37:I37"/>
    <mergeCell ref="B19:C19"/>
    <mergeCell ref="D19:E19"/>
    <mergeCell ref="F19:G19"/>
    <mergeCell ref="H19:I19"/>
    <mergeCell ref="J19:K19"/>
    <mergeCell ref="L19:M19"/>
  </mergeCells>
  <conditionalFormatting sqref="B71:P76">
    <cfRule type="cellIs" dxfId="5" priority="12" operator="lessThan">
      <formula>0</formula>
    </cfRule>
  </conditionalFormatting>
  <conditionalFormatting sqref="P2:P12">
    <cfRule type="containsText" dxfId="4" priority="8" operator="containsText" text="FAŁSZ">
      <formula>NOT(ISERROR(SEARCH("FAŁSZ",P2)))</formula>
    </cfRule>
  </conditionalFormatting>
  <conditionalFormatting sqref="P84">
    <cfRule type="cellIs" dxfId="3" priority="5" operator="lessThan">
      <formula>0</formula>
    </cfRule>
  </conditionalFormatting>
  <conditionalFormatting sqref="P84">
    <cfRule type="cellIs" dxfId="2" priority="4" operator="lessThan">
      <formula>0</formula>
    </cfRule>
  </conditionalFormatting>
  <conditionalFormatting sqref="B24:P24">
    <cfRule type="cellIs" dxfId="1" priority="3" operator="greaterThan">
      <formula>B22</formula>
    </cfRule>
  </conditionalFormatting>
  <conditionalFormatting sqref="B44:J44">
    <cfRule type="cellIs" dxfId="0" priority="1" operator="greaterThan">
      <formula>0.2</formula>
    </cfRule>
  </conditionalFormatting>
  <pageMargins left="0.70866141732283472" right="0.70866141732283472" top="0.74803149606299213" bottom="0.74803149606299213" header="0.31496062992125984" footer="0.31496062992125984"/>
  <pageSetup paperSize="8"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2016-12-19T10:21:51Z</dcterms:created>
  <dcterms:modified xsi:type="dcterms:W3CDTF">2021-06-14T10:16:11Z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e4972-a3b7-4d51-a933-10309688c2b7_Enabled">
    <vt:lpwstr>True</vt:lpwstr>
  </property>
  <property fmtid="{D5CDD505-2E9C-101B-9397-08002B2CF9AE}" pid="3" name="MSIP_Label_6a7e4972-a3b7-4d51-a933-10309688c2b7_SiteId">
    <vt:lpwstr>0d2b6bbb-a69c-41e8-9ef1-c035572bd00e</vt:lpwstr>
  </property>
  <property fmtid="{D5CDD505-2E9C-101B-9397-08002B2CF9AE}" pid="4" name="MSIP_Label_6a7e4972-a3b7-4d51-a933-10309688c2b7_Ref">
    <vt:lpwstr>https://api.informationprotection.azure.com/api/0d2b6bbb-a69c-41e8-9ef1-c035572bd00e</vt:lpwstr>
  </property>
  <property fmtid="{D5CDD505-2E9C-101B-9397-08002B2CF9AE}" pid="5" name="MSIP_Label_6a7e4972-a3b7-4d51-a933-10309688c2b7_Owner">
    <vt:lpwstr>michal.bas@pfrventures.pl</vt:lpwstr>
  </property>
  <property fmtid="{D5CDD505-2E9C-101B-9397-08002B2CF9AE}" pid="6" name="MSIP_Label_6a7e4972-a3b7-4d51-a933-10309688c2b7_SetDate">
    <vt:lpwstr>2018-01-31T14:28:47.3161004+01:00</vt:lpwstr>
  </property>
  <property fmtid="{D5CDD505-2E9C-101B-9397-08002B2CF9AE}" pid="7" name="MSIP_Label_6a7e4972-a3b7-4d51-a933-10309688c2b7_Name">
    <vt:lpwstr>Publiczne</vt:lpwstr>
  </property>
  <property fmtid="{D5CDD505-2E9C-101B-9397-08002B2CF9AE}" pid="8" name="MSIP_Label_6a7e4972-a3b7-4d51-a933-10309688c2b7_Application">
    <vt:lpwstr>Microsoft Azure Information Protection</vt:lpwstr>
  </property>
  <property fmtid="{D5CDD505-2E9C-101B-9397-08002B2CF9AE}" pid="9" name="MSIP_Label_6a7e4972-a3b7-4d51-a933-10309688c2b7_Extended_MSFT_Method">
    <vt:lpwstr>Automatic</vt:lpwstr>
  </property>
  <property fmtid="{D5CDD505-2E9C-101B-9397-08002B2CF9AE}" pid="10" name="Sensitivity">
    <vt:lpwstr>Publiczne</vt:lpwstr>
  </property>
</Properties>
</file>