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filterPrivacy="1"/>
  <xr:revisionPtr revIDLastSave="0" documentId="13_ncr:1_{B1A6B0DE-E00A-4200-BCA6-21234ADFB92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Harmonogram" sheetId="1" r:id="rId1"/>
  </sheets>
  <definedNames>
    <definedName name="_xlnm.Print_Area" localSheetId="0">Harmonogram!$A$1:$P$76</definedName>
  </definedNames>
  <calcPr calcId="191029" iterate="1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6" i="1" l="1"/>
  <c r="I40" i="1" l="1"/>
  <c r="B26" i="1" l="1"/>
  <c r="C26" i="1" s="1"/>
  <c r="B22" i="1"/>
  <c r="P60" i="1"/>
  <c r="P59" i="1"/>
  <c r="P58" i="1"/>
  <c r="P57" i="1"/>
  <c r="P56" i="1"/>
  <c r="P55" i="1"/>
  <c r="P53" i="1"/>
  <c r="P52" i="1"/>
  <c r="P51" i="1"/>
  <c r="P50" i="1"/>
  <c r="P49" i="1"/>
  <c r="P48" i="1"/>
  <c r="P47" i="1"/>
  <c r="P46" i="1"/>
  <c r="P30" i="1"/>
  <c r="P24" i="1"/>
  <c r="P23" i="1"/>
  <c r="P21" i="1"/>
  <c r="P9" i="1"/>
  <c r="P10" i="1" l="1"/>
  <c r="P8" i="1"/>
  <c r="D18" i="1" l="1"/>
  <c r="J18" i="1" s="1"/>
  <c r="L18" i="1" l="1"/>
  <c r="Q5" i="1" l="1"/>
  <c r="Q4" i="1"/>
  <c r="G8" i="1"/>
  <c r="H35" i="1" l="1"/>
  <c r="E35" i="1"/>
  <c r="I35" i="1"/>
  <c r="F35" i="1"/>
  <c r="H8" i="1"/>
  <c r="G35" i="1"/>
  <c r="C35" i="1"/>
  <c r="B35" i="1"/>
  <c r="D35" i="1"/>
  <c r="P4" i="1"/>
  <c r="O76" i="1"/>
  <c r="N76" i="1"/>
  <c r="M76" i="1"/>
  <c r="L76" i="1"/>
  <c r="K76" i="1"/>
  <c r="J76" i="1"/>
  <c r="I76" i="1"/>
  <c r="H76" i="1"/>
  <c r="G76" i="1"/>
  <c r="F76" i="1"/>
  <c r="E76" i="1"/>
  <c r="D76" i="1"/>
  <c r="C76" i="1"/>
  <c r="B76" i="1"/>
  <c r="P35" i="1" l="1"/>
  <c r="D26" i="1"/>
  <c r="E26" i="1" s="1"/>
  <c r="F26" i="1" s="1"/>
  <c r="G26" i="1" s="1"/>
  <c r="H26" i="1" s="1"/>
  <c r="I26" i="1" s="1"/>
  <c r="J26" i="1" s="1"/>
  <c r="K26" i="1" s="1"/>
  <c r="L26" i="1" s="1"/>
  <c r="M26" i="1" s="1"/>
  <c r="N26" i="1" s="1"/>
  <c r="O26" i="1" s="1"/>
  <c r="P26" i="1" s="1"/>
  <c r="G2" i="1"/>
  <c r="H6" i="1" l="1"/>
  <c r="P3" i="1" s="1"/>
  <c r="H5" i="1"/>
  <c r="H4" i="1"/>
  <c r="H3" i="1"/>
  <c r="H2" i="1"/>
  <c r="Q2" i="1" l="1"/>
  <c r="P2" i="1"/>
  <c r="Q3" i="1"/>
  <c r="G11" i="1"/>
  <c r="H11" i="1" s="1"/>
  <c r="O54" i="1" l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B45" i="1"/>
  <c r="P54" i="1" l="1"/>
  <c r="P45" i="1"/>
  <c r="C44" i="1"/>
  <c r="G44" i="1"/>
  <c r="K44" i="1"/>
  <c r="D44" i="1"/>
  <c r="H44" i="1"/>
  <c r="L44" i="1"/>
  <c r="O44" i="1"/>
  <c r="B44" i="1"/>
  <c r="B61" i="1" s="1"/>
  <c r="F44" i="1"/>
  <c r="J44" i="1"/>
  <c r="E44" i="1"/>
  <c r="I44" i="1"/>
  <c r="M44" i="1"/>
  <c r="N44" i="1"/>
  <c r="P44" i="1" l="1"/>
  <c r="P5" i="1"/>
  <c r="C61" i="1" l="1"/>
  <c r="D61" i="1" s="1"/>
  <c r="E61" i="1" s="1"/>
  <c r="F61" i="1" s="1"/>
  <c r="G61" i="1" s="1"/>
  <c r="H61" i="1" s="1"/>
  <c r="I61" i="1" s="1"/>
  <c r="J61" i="1" s="1"/>
  <c r="K61" i="1" s="1"/>
  <c r="L61" i="1" s="1"/>
  <c r="M61" i="1" s="1"/>
  <c r="N61" i="1" s="1"/>
  <c r="O61" i="1" s="1"/>
  <c r="P61" i="1" s="1"/>
  <c r="H9" i="1"/>
  <c r="B20" i="1"/>
  <c r="B25" i="1" s="1"/>
  <c r="C20" i="1"/>
  <c r="D20" i="1"/>
  <c r="E20" i="1"/>
  <c r="F20" i="1"/>
  <c r="G20" i="1"/>
  <c r="H20" i="1"/>
  <c r="I20" i="1"/>
  <c r="J20" i="1"/>
  <c r="K20" i="1"/>
  <c r="L20" i="1"/>
  <c r="M20" i="1"/>
  <c r="N20" i="1"/>
  <c r="O20" i="1"/>
  <c r="C22" i="1"/>
  <c r="D22" i="1"/>
  <c r="E22" i="1"/>
  <c r="F22" i="1"/>
  <c r="F27" i="1" s="1"/>
  <c r="G22" i="1"/>
  <c r="H22" i="1"/>
  <c r="I22" i="1"/>
  <c r="J22" i="1"/>
  <c r="J27" i="1" s="1"/>
  <c r="K22" i="1"/>
  <c r="L22" i="1"/>
  <c r="M22" i="1"/>
  <c r="N22" i="1"/>
  <c r="O22" i="1"/>
  <c r="B29" i="1"/>
  <c r="B31" i="1" s="1"/>
  <c r="C29" i="1"/>
  <c r="D29" i="1"/>
  <c r="E29" i="1"/>
  <c r="F29" i="1"/>
  <c r="G29" i="1"/>
  <c r="H29" i="1"/>
  <c r="I29" i="1"/>
  <c r="J29" i="1"/>
  <c r="K29" i="1"/>
  <c r="L29" i="1"/>
  <c r="M29" i="1"/>
  <c r="N29" i="1"/>
  <c r="O29" i="1"/>
  <c r="L27" i="1" l="1"/>
  <c r="G27" i="1"/>
  <c r="N27" i="1"/>
  <c r="H27" i="1"/>
  <c r="O27" i="1"/>
  <c r="K27" i="1"/>
  <c r="P29" i="1"/>
  <c r="P22" i="1"/>
  <c r="P20" i="1"/>
  <c r="B27" i="1"/>
  <c r="C31" i="1"/>
  <c r="D31" i="1" s="1"/>
  <c r="E31" i="1" s="1"/>
  <c r="F31" i="1" s="1"/>
  <c r="G31" i="1" s="1"/>
  <c r="H31" i="1" s="1"/>
  <c r="I31" i="1" s="1"/>
  <c r="J31" i="1" s="1"/>
  <c r="K31" i="1" s="1"/>
  <c r="L31" i="1" s="1"/>
  <c r="M31" i="1" s="1"/>
  <c r="N31" i="1" s="1"/>
  <c r="O31" i="1" s="1"/>
  <c r="P31" i="1" s="1"/>
  <c r="C27" i="1"/>
  <c r="D27" i="1"/>
  <c r="M27" i="1"/>
  <c r="I27" i="1"/>
  <c r="E27" i="1"/>
  <c r="C25" i="1" l="1"/>
  <c r="B32" i="1"/>
  <c r="B36" i="1" s="1"/>
  <c r="P27" i="1"/>
  <c r="D25" i="1" l="1"/>
  <c r="C32" i="1"/>
  <c r="C36" i="1" s="1"/>
  <c r="B34" i="1" l="1"/>
  <c r="B42" i="1" s="1"/>
  <c r="C34" i="1"/>
  <c r="D32" i="1"/>
  <c r="D36" i="1" s="1"/>
  <c r="E25" i="1"/>
  <c r="C42" i="1" l="1"/>
  <c r="B62" i="1"/>
  <c r="E32" i="1"/>
  <c r="E36" i="1" s="1"/>
  <c r="E34" i="1" s="1"/>
  <c r="F25" i="1"/>
  <c r="D34" i="1"/>
  <c r="D42" i="1" l="1"/>
  <c r="C62" i="1"/>
  <c r="C41" i="1"/>
  <c r="G25" i="1"/>
  <c r="F32" i="1"/>
  <c r="F36" i="1" s="1"/>
  <c r="F34" i="1" l="1"/>
  <c r="H25" i="1"/>
  <c r="G32" i="1"/>
  <c r="G36" i="1" s="1"/>
  <c r="D41" i="1"/>
  <c r="E42" i="1"/>
  <c r="D62" i="1"/>
  <c r="G34" i="1" l="1"/>
  <c r="P11" i="1" s="1"/>
  <c r="H32" i="1"/>
  <c r="H36" i="1" s="1"/>
  <c r="H34" i="1" s="1"/>
  <c r="I25" i="1"/>
  <c r="E41" i="1"/>
  <c r="F42" i="1"/>
  <c r="E62" i="1"/>
  <c r="I32" i="1" l="1"/>
  <c r="I36" i="1" s="1"/>
  <c r="I34" i="1" s="1"/>
  <c r="J25" i="1"/>
  <c r="F41" i="1"/>
  <c r="G42" i="1"/>
  <c r="F62" i="1"/>
  <c r="K25" i="1" l="1"/>
  <c r="J32" i="1"/>
  <c r="J36" i="1" s="1"/>
  <c r="J34" i="1" s="1"/>
  <c r="H42" i="1"/>
  <c r="G62" i="1"/>
  <c r="G41" i="1"/>
  <c r="P7" i="1" s="1"/>
  <c r="H41" i="1" l="1"/>
  <c r="I42" i="1"/>
  <c r="H62" i="1"/>
  <c r="L25" i="1"/>
  <c r="K32" i="1"/>
  <c r="K36" i="1" s="1"/>
  <c r="K34" i="1" s="1"/>
  <c r="J42" i="1" l="1"/>
  <c r="I62" i="1"/>
  <c r="I41" i="1"/>
  <c r="L32" i="1"/>
  <c r="L36" i="1" s="1"/>
  <c r="L34" i="1" s="1"/>
  <c r="M25" i="1"/>
  <c r="M32" i="1" l="1"/>
  <c r="M36" i="1" s="1"/>
  <c r="M34" i="1" s="1"/>
  <c r="N25" i="1"/>
  <c r="J41" i="1"/>
  <c r="K42" i="1"/>
  <c r="J62" i="1"/>
  <c r="L42" i="1" l="1"/>
  <c r="K62" i="1"/>
  <c r="K41" i="1"/>
  <c r="O25" i="1"/>
  <c r="P25" i="1" s="1"/>
  <c r="P13" i="1" s="1"/>
  <c r="N32" i="1"/>
  <c r="N36" i="1" s="1"/>
  <c r="N34" i="1" s="1"/>
  <c r="O32" i="1" l="1"/>
  <c r="L41" i="1"/>
  <c r="M42" i="1"/>
  <c r="L62" i="1"/>
  <c r="P32" i="1" l="1"/>
  <c r="O36" i="1"/>
  <c r="P36" i="1" s="1"/>
  <c r="M41" i="1"/>
  <c r="N42" i="1"/>
  <c r="M62" i="1"/>
  <c r="N62" i="1" l="1"/>
  <c r="N41" i="1"/>
  <c r="O34" i="1"/>
  <c r="G12" i="1"/>
  <c r="P34" i="1" l="1"/>
  <c r="P78" i="1" s="1"/>
  <c r="P12" i="1"/>
  <c r="O42" i="1"/>
  <c r="H12" i="1"/>
  <c r="G10" i="1"/>
  <c r="H10" i="1" s="1"/>
  <c r="P42" i="1" l="1"/>
  <c r="O62" i="1"/>
  <c r="P62" i="1" s="1"/>
  <c r="O41" i="1"/>
</calcChain>
</file>

<file path=xl/sharedStrings.xml><?xml version="1.0" encoding="utf-8"?>
<sst xmlns="http://schemas.openxmlformats.org/spreadsheetml/2006/main" count="114" uniqueCount="95">
  <si>
    <t>[‘000 PLN]</t>
  </si>
  <si>
    <t>Deklarowana Kapitalizacja Pośrednika Finansowego, w tym:</t>
  </si>
  <si>
    <t>Łączna liczba pracowników</t>
  </si>
  <si>
    <t>Instrukcja wypełniania tabeli:</t>
  </si>
  <si>
    <t>Stanowisko 4</t>
  </si>
  <si>
    <t>Stanowisko 5</t>
  </si>
  <si>
    <t>Załącznik A do Załącznika 3 Harmonogram Finansowy</t>
  </si>
  <si>
    <t>n.a.</t>
  </si>
  <si>
    <t>Pokrycie kosztów operacyjnych z opłaty za zarządzanie</t>
  </si>
  <si>
    <t>Wynagrodzenia (w tym ubezpieczenia społeczne i inne świadczenia), w tym:</t>
  </si>
  <si>
    <t>Koszty przygotowania i realizacji Inwestycji</t>
  </si>
  <si>
    <t>Pozostałe koszty</t>
  </si>
  <si>
    <t>Koszty marketingu</t>
  </si>
  <si>
    <t>Koszty administracyjne, w tym:</t>
  </si>
  <si>
    <t xml:space="preserve"> -  czynsz, eksploatacja biura</t>
  </si>
  <si>
    <t xml:space="preserve"> - księgowość</t>
  </si>
  <si>
    <t xml:space="preserve"> - delegacje/telekomunikacja</t>
  </si>
  <si>
    <t>Koszty likwidacji funduszu</t>
  </si>
  <si>
    <t xml:space="preserve"> - Kluczowy Personel</t>
  </si>
  <si>
    <t xml:space="preserve"> - inne</t>
  </si>
  <si>
    <t>Okres inwestycyjny**</t>
  </si>
  <si>
    <t>Okres wychodzenia z Inwestycji***</t>
  </si>
  <si>
    <t>Wartość wydatków inwestycyjnych narastająco</t>
  </si>
  <si>
    <t>Horyzont inwestycyjny*</t>
  </si>
  <si>
    <t xml:space="preserve">   … (w razie potrzeby należy dodać więcej osób)</t>
  </si>
  <si>
    <t xml:space="preserve"> - Wynagrodzenie stałe</t>
  </si>
  <si>
    <t xml:space="preserve"> - Wynagrodzenie zmienne</t>
  </si>
  <si>
    <t>Wartość wyjść z inwestycji (w kwocie nabycia) narastająco</t>
  </si>
  <si>
    <t>Wartość wyjść z inwestycji (w kwocie nabycia) w danym roku</t>
  </si>
  <si>
    <t>Wartość wydatków inwestycyjnych netto narastająco, tj. Wartość wydatków inwestycyjnych narastająco pomniejszona o Wartość wyjść z inwestycji (w kwocie nabycia) narastająco</t>
  </si>
  <si>
    <t>Koszty monitorowania i nadzoru Inwestycji</t>
  </si>
  <si>
    <t>Koszty wyjść z Inwestycji</t>
  </si>
  <si>
    <t>Podatki i inne opłaty (np. PCC, opłaty notarialne/skarbowe)</t>
  </si>
  <si>
    <t>Wpływy z tytułu opłaty na zarządzanie****, w tym:</t>
  </si>
  <si>
    <t>Koszty operacyjne*****, w tym:</t>
  </si>
  <si>
    <t>1 półrocze</t>
  </si>
  <si>
    <t>2 półrocze</t>
  </si>
  <si>
    <t>Inwestor/rzy Prywatny/i</t>
  </si>
  <si>
    <t>Kluczowy Personel</t>
  </si>
  <si>
    <t>Pozostali członkowie Zespołu</t>
  </si>
  <si>
    <t>PFR Starter FIZ</t>
  </si>
  <si>
    <t>Udział</t>
  </si>
  <si>
    <t xml:space="preserve">   Budżet Inwestycyjny</t>
  </si>
  <si>
    <t>Tabela Kontrolna</t>
  </si>
  <si>
    <t>Wydatki inwestycyjne są równe 100% Budżetu Inwestycyjnego</t>
  </si>
  <si>
    <t>Inwestycje kontynuacyjne stanowią nie więcej niż 60% Budżetu Inwestycyjnego</t>
  </si>
  <si>
    <t>Opłaty za zarządzanie maks. średniorowcznie 1,5% Deklarowanej Kapitalizacji po Okresie Kwalifikowalności</t>
  </si>
  <si>
    <t>Limity roczne stałej Opłaty za zarządzanie jak w tabeli w Punkcie 21 Term Sheet</t>
  </si>
  <si>
    <t>Limity roczne zmiennej Opłaty za zarządzanie jak w tabeli w Punkcie 21 Term Sheet</t>
  </si>
  <si>
    <t xml:space="preserve"> - Eksperci, doradcy (jeśli dotyczy)</t>
  </si>
  <si>
    <t xml:space="preserve"> - Pozostali członkowie Zespołu</t>
  </si>
  <si>
    <t>Okres kwalifikowalności</t>
  </si>
  <si>
    <t>% zainwestowanego Budżetu Inwestycyjnego narastająco</t>
  </si>
  <si>
    <t>Wynagrodzenia stałe (% rocznie)</t>
  </si>
  <si>
    <t>Maks. wynagrodzenie stałe (% rocznie)</t>
  </si>
  <si>
    <t>Wynagrodzenie zmienne (% rocznie)</t>
  </si>
  <si>
    <t>Maks. wynagrodzenie zmienne (% rocznie)</t>
  </si>
  <si>
    <t>Liczba osób na stanowisku</t>
  </si>
  <si>
    <t>Tempo inwestowania zgodne z Punktem 15 Term Sheet</t>
  </si>
  <si>
    <t>Opłaty za zarządzanie to maks. 20% wkładow wniesionych do Pośrednika Finansowego w Okresie kwalifikowalności</t>
  </si>
  <si>
    <t>Wydatki inwestycyjne (jako % Budżetu Inwestycyjnego - w %) w danym roku</t>
  </si>
  <si>
    <t>Okres po Okresie kwalifikowalności</t>
  </si>
  <si>
    <t xml:space="preserve">Wydatki inwestycyjne </t>
  </si>
  <si>
    <t xml:space="preserve">* - W harmonogramie finansowym w ramach horyzontu inwestycyjnego należy uwzględnić koniec Okresu kwalifikowalności (tj. 2023 r.), w szczególności przy określenia opłaty za zarządzanie po 2023 roku </t>
  </si>
  <si>
    <t xml:space="preserve">*** - Bazowy Okres wychodzenia z Inwestycji wynosi 4 lata, który może zostać wydłużony o 1 lub 2 lata zgodnie z pkt. 19 Term-Sheet: Załącznik nr 7 do Zasad, jednak dla potrzeb harmonogramu finansowego należy założyć 4-letni Okres wychodzenia z Inwestycji </t>
  </si>
  <si>
    <t>**** - W Okresie kwalifikowalności, tj. do końca 2023 r. udział opłaty za zarządzanie w stosunku do wniesionych wkładów do Pośrednika finansowego musi wynieść maksymalnie 20%</t>
  </si>
  <si>
    <t>***** - Należy podać koszty operacyjne zarówno Pośrednika finansowego i Podmiotu zarządzającego (rozumiany jako wewnętrzny organ zarządzający lub niezależny zewnętrzny przedsiębiorca zgodnie z pkt. (ii)-(iii) definicji Podmiotu Zarządzającego określonej w Zasadach</t>
  </si>
  <si>
    <t>Wpływy z tytułu opłaty na zarządzanie**** narastająco</t>
  </si>
  <si>
    <t xml:space="preserve">Zatrudnienie (według stanowisk i roli, w tym ze wskazniem członków Kluczowego Personelu, Komitetu Inwestycyjnego  i pozostałych członków Zespołu) </t>
  </si>
  <si>
    <t>Suma środków PFR Starter FIZ, Inwestorów Prywatnych i Zespołu</t>
  </si>
  <si>
    <t>Koszty operacyjne narastająco</t>
  </si>
  <si>
    <t>Wkład PFR Starter FIZ maks. 80% Deklarowanej Kapitalizacji Pośrednika Finansowego</t>
  </si>
  <si>
    <t>Wkład członków Zespołu min. 1% Deklarowanej Kapitalizacji Pośrednika Finansowego</t>
  </si>
  <si>
    <t>Suma wyjść z inwestycji (w cenie nabycia) &lt;= suma wejść inwestycyjnych</t>
  </si>
  <si>
    <t>Założenia</t>
  </si>
  <si>
    <t>Opłata za zarządzanie - Wynagrodzenie stałe</t>
  </si>
  <si>
    <t>Opłata za zarządzanie - Wynagrodzenie zmienne</t>
  </si>
  <si>
    <t>Budżet Operacyjny (Opłata za zarządzanie w Horyzoncie inwestycyjnym)</t>
  </si>
  <si>
    <t>Wartość wyjść z inwestycji (w kwocie nabycia) jako % Budżetu Inwestycyjnego (w %) w danym roku</t>
  </si>
  <si>
    <t xml:space="preserve"> - w tym Inwestycje Kontynuacyjne (jako kwoty) w danym roku</t>
  </si>
  <si>
    <t>- w tym Inwestycje Kontynuacyjne  (jako % Budżetu Inwestycyjnego - w %) w danym roku</t>
  </si>
  <si>
    <t>Średni ticket inwestycyjny pierwszych Inwestycji w danym roku</t>
  </si>
  <si>
    <t>Suma Wydatków inwestycyjnych i Opłaty za zarządzanie = Deklarowana Kapitalizacja</t>
  </si>
  <si>
    <t>1. Należy włączyć obliczanie iteracyjne. (Plik -&gt; Opcje -&gt; Formuły -&gt; Włącz obliczanie iteracyjne)</t>
  </si>
  <si>
    <t>2. Pola oznaczone kolorem pomarańczowym powinien wypełnić Oferent.</t>
  </si>
  <si>
    <t>3. Nie należy zmieniać formuł.</t>
  </si>
  <si>
    <t>4. Tabela o polach J1:R13 potwierdza poprawność wypełnienia tabeli pod kątem kilku wymaganych zasad.</t>
  </si>
  <si>
    <t>Liczba pierwszych Inwestycji zrealizowanych w danym roku (bez Inwestycji kontynuacyjnych)</t>
  </si>
  <si>
    <t>5. Obszar tabeli obejmuje pola A2:R76.</t>
  </si>
  <si>
    <t>Limit Kroczący 20%</t>
  </si>
  <si>
    <t>Limit Kroczący 20% w Okresie Kwalifikowalności</t>
  </si>
  <si>
    <t xml:space="preserve">** - Bazowy Okres inwestycyjny wynosi 4 lata, który może zostać wydłużony zgodnie z pkt. 18 Term-Sheet: Załącznik nr 7 do Zasad, jednak dla potrzeb harmonogramu finansowego należy założyć 4-letni Okres Inwestycyjny </t>
  </si>
  <si>
    <t>Stanowisko 1</t>
  </si>
  <si>
    <t>Stanowisko 2</t>
  </si>
  <si>
    <t>Stanowisko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</si>
</sst>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i/>
      <sz val="11"/>
      <color rgb="FF000000"/>
      <name val="Calibri"/>
      <family val="2"/>
      <charset val="238"/>
      <scheme val="minor"/>
    </font>
    <font>
      <i/>
      <sz val="9"/>
      <color theme="0" tint="-0.34998626667073579"/>
      <name val="Calibri"/>
      <family val="2"/>
      <charset val="238"/>
      <scheme val="minor"/>
    </font>
    <font>
      <i/>
      <sz val="9"/>
      <color theme="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darkUp">
        <fgColor theme="7" tint="0.79995117038483843"/>
        <bgColor theme="2"/>
      </patternFill>
    </fill>
    <fill>
      <patternFill patternType="darkUp">
        <fgColor theme="0"/>
        <bgColor rgb="FFDDDDDD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4">
    <xf numFmtId="0" fontId="0" fillId="0" borderId="0" xfId="0"/>
    <xf numFmtId="0" fontId="7" fillId="0" borderId="0" xfId="0" applyFont="1"/>
    <xf numFmtId="0" fontId="8" fillId="2" borderId="0" xfId="0" applyFont="1" applyFill="1" applyAlignment="1">
      <alignment horizontal="left" vertical="center" indent="1"/>
    </xf>
    <xf numFmtId="0" fontId="8" fillId="2" borderId="0" xfId="0" applyFont="1" applyFill="1" applyAlignment="1">
      <alignment horizontal="right" vertical="center" indent="1"/>
    </xf>
    <xf numFmtId="9" fontId="4" fillId="2" borderId="0" xfId="1" applyFont="1" applyFill="1" applyAlignment="1">
      <alignment horizontal="right" vertical="center" wrapText="1"/>
    </xf>
    <xf numFmtId="0" fontId="6" fillId="0" borderId="0" xfId="0" applyFont="1"/>
    <xf numFmtId="0" fontId="10" fillId="0" borderId="0" xfId="0" applyFont="1"/>
    <xf numFmtId="3" fontId="10" fillId="0" borderId="0" xfId="0" applyNumberFormat="1" applyFont="1"/>
    <xf numFmtId="3" fontId="9" fillId="5" borderId="0" xfId="0" applyNumberFormat="1" applyFont="1" applyFill="1"/>
    <xf numFmtId="0" fontId="11" fillId="6" borderId="0" xfId="0" applyFont="1" applyFill="1"/>
    <xf numFmtId="0" fontId="12" fillId="6" borderId="0" xfId="0" applyFont="1" applyFill="1"/>
    <xf numFmtId="0" fontId="13" fillId="0" borderId="0" xfId="0" applyFont="1" applyAlignment="1">
      <alignment horizontal="left" indent="3"/>
    </xf>
    <xf numFmtId="0" fontId="2" fillId="2" borderId="13" xfId="0" applyFont="1" applyFill="1" applyBorder="1" applyAlignment="1">
      <alignment horizontal="left" vertical="center" indent="2"/>
    </xf>
    <xf numFmtId="0" fontId="15" fillId="0" borderId="14" xfId="0" applyFont="1" applyBorder="1"/>
    <xf numFmtId="0" fontId="0" fillId="0" borderId="15" xfId="0" applyBorder="1"/>
    <xf numFmtId="0" fontId="0" fillId="0" borderId="13" xfId="0" applyBorder="1" applyAlignment="1">
      <alignment horizontal="left" indent="1"/>
    </xf>
    <xf numFmtId="0" fontId="0" fillId="0" borderId="7" xfId="0" applyBorder="1" applyAlignment="1">
      <alignment horizontal="left" indent="1"/>
    </xf>
    <xf numFmtId="0" fontId="0" fillId="0" borderId="8" xfId="0" applyBorder="1"/>
    <xf numFmtId="0" fontId="3" fillId="2" borderId="14" xfId="0" applyFont="1" applyFill="1" applyBorder="1" applyAlignment="1">
      <alignment horizontal="left" vertical="center"/>
    </xf>
    <xf numFmtId="0" fontId="0" fillId="0" borderId="13" xfId="0" applyBorder="1"/>
    <xf numFmtId="0" fontId="2" fillId="2" borderId="7" xfId="0" applyFont="1" applyFill="1" applyBorder="1" applyAlignment="1">
      <alignment horizontal="left" vertical="center" indent="2"/>
    </xf>
    <xf numFmtId="0" fontId="17" fillId="5" borderId="8" xfId="0" applyFont="1" applyFill="1" applyBorder="1" applyAlignment="1">
      <alignment horizontal="left" vertical="top" wrapText="1"/>
    </xf>
    <xf numFmtId="0" fontId="19" fillId="6" borderId="2" xfId="0" applyFont="1" applyFill="1" applyBorder="1"/>
    <xf numFmtId="0" fontId="14" fillId="0" borderId="0" xfId="0" applyFont="1"/>
    <xf numFmtId="0" fontId="2" fillId="0" borderId="13" xfId="0" applyFont="1" applyBorder="1" applyAlignment="1">
      <alignment horizontal="left" vertical="center" indent="1"/>
    </xf>
    <xf numFmtId="0" fontId="21" fillId="0" borderId="0" xfId="0" applyFont="1"/>
    <xf numFmtId="3" fontId="0" fillId="0" borderId="0" xfId="0" applyNumberFormat="1"/>
    <xf numFmtId="3" fontId="0" fillId="0" borderId="8" xfId="0" applyNumberFormat="1" applyBorder="1"/>
    <xf numFmtId="3" fontId="2" fillId="0" borderId="0" xfId="0" applyNumberFormat="1" applyFont="1" applyAlignment="1">
      <alignment vertical="center"/>
    </xf>
    <xf numFmtId="3" fontId="2" fillId="2" borderId="0" xfId="0" applyNumberFormat="1" applyFont="1" applyFill="1" applyAlignment="1">
      <alignment horizontal="right" vertical="center" wrapText="1"/>
    </xf>
    <xf numFmtId="3" fontId="2" fillId="4" borderId="0" xfId="0" applyNumberFormat="1" applyFont="1" applyFill="1" applyAlignment="1">
      <alignment vertical="center"/>
    </xf>
    <xf numFmtId="0" fontId="2" fillId="4" borderId="0" xfId="0" applyFont="1" applyFill="1" applyAlignment="1">
      <alignment vertical="center"/>
    </xf>
    <xf numFmtId="3" fontId="2" fillId="2" borderId="0" xfId="0" applyNumberFormat="1" applyFont="1" applyFill="1" applyAlignment="1">
      <alignment vertical="center"/>
    </xf>
    <xf numFmtId="0" fontId="5" fillId="3" borderId="21" xfId="0" applyFont="1" applyFill="1" applyBorder="1" applyAlignment="1">
      <alignment horizontal="center"/>
    </xf>
    <xf numFmtId="0" fontId="2" fillId="0" borderId="0" xfId="0" applyFont="1" applyAlignment="1">
      <alignment horizontal="left" vertical="center" wrapText="1" indent="1"/>
    </xf>
    <xf numFmtId="164" fontId="2" fillId="2" borderId="0" xfId="0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left" vertical="center" indent="1"/>
    </xf>
    <xf numFmtId="164" fontId="4" fillId="2" borderId="0" xfId="1" applyNumberFormat="1" applyFont="1" applyFill="1" applyAlignment="1">
      <alignment horizontal="right" vertical="center" wrapText="1"/>
    </xf>
    <xf numFmtId="0" fontId="2" fillId="2" borderId="13" xfId="0" quotePrefix="1" applyFont="1" applyFill="1" applyBorder="1" applyAlignment="1">
      <alignment horizontal="left" vertical="center" indent="2"/>
    </xf>
    <xf numFmtId="0" fontId="2" fillId="2" borderId="13" xfId="0" applyFont="1" applyFill="1" applyBorder="1" applyAlignment="1">
      <alignment horizontal="left" vertical="center" indent="1"/>
    </xf>
    <xf numFmtId="0" fontId="2" fillId="0" borderId="13" xfId="0" applyFont="1" applyBorder="1" applyAlignment="1">
      <alignment horizontal="left" vertical="center" indent="2"/>
    </xf>
    <xf numFmtId="0" fontId="2" fillId="0" borderId="7" xfId="0" applyFont="1" applyBorder="1" applyAlignment="1">
      <alignment horizontal="left" vertical="center" wrapText="1" indent="1"/>
    </xf>
    <xf numFmtId="3" fontId="2" fillId="2" borderId="8" xfId="0" applyNumberFormat="1" applyFont="1" applyFill="1" applyBorder="1" applyAlignment="1">
      <alignment vertical="center"/>
    </xf>
    <xf numFmtId="0" fontId="2" fillId="0" borderId="13" xfId="0" applyFont="1" applyBorder="1" applyAlignment="1">
      <alignment horizontal="left" vertical="center" indent="4"/>
    </xf>
    <xf numFmtId="0" fontId="2" fillId="2" borderId="13" xfId="0" applyFont="1" applyFill="1" applyBorder="1" applyAlignment="1">
      <alignment horizontal="left" vertical="center" indent="4"/>
    </xf>
    <xf numFmtId="0" fontId="6" fillId="3" borderId="22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left" vertical="center" indent="2"/>
    </xf>
    <xf numFmtId="0" fontId="2" fillId="2" borderId="5" xfId="0" applyFont="1" applyFill="1" applyBorder="1" applyAlignment="1">
      <alignment horizontal="right" vertical="center" wrapText="1"/>
    </xf>
    <xf numFmtId="0" fontId="4" fillId="2" borderId="13" xfId="0" applyFont="1" applyFill="1" applyBorder="1" applyAlignment="1">
      <alignment horizontal="left" vertical="center"/>
    </xf>
    <xf numFmtId="3" fontId="2" fillId="2" borderId="4" xfId="0" applyNumberFormat="1" applyFont="1" applyFill="1" applyBorder="1" applyAlignment="1">
      <alignment horizontal="right" vertical="center" wrapText="1"/>
    </xf>
    <xf numFmtId="3" fontId="2" fillId="2" borderId="6" xfId="0" applyNumberFormat="1" applyFont="1" applyFill="1" applyBorder="1" applyAlignment="1">
      <alignment horizontal="right" vertical="center" wrapText="1"/>
    </xf>
    <xf numFmtId="3" fontId="2" fillId="6" borderId="0" xfId="0" applyNumberFormat="1" applyFont="1" applyFill="1" applyAlignment="1">
      <alignment vertical="center"/>
    </xf>
    <xf numFmtId="164" fontId="2" fillId="6" borderId="0" xfId="1" applyNumberFormat="1" applyFont="1" applyFill="1" applyAlignment="1">
      <alignment vertical="center"/>
    </xf>
    <xf numFmtId="0" fontId="6" fillId="3" borderId="26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vertical="center"/>
    </xf>
    <xf numFmtId="3" fontId="3" fillId="2" borderId="24" xfId="0" applyNumberFormat="1" applyFont="1" applyFill="1" applyBorder="1" applyAlignment="1">
      <alignment vertical="center"/>
    </xf>
    <xf numFmtId="3" fontId="2" fillId="2" borderId="20" xfId="0" applyNumberFormat="1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vertical="center"/>
    </xf>
    <xf numFmtId="3" fontId="3" fillId="2" borderId="27" xfId="0" applyNumberFormat="1" applyFont="1" applyFill="1" applyBorder="1" applyAlignment="1">
      <alignment vertical="center"/>
    </xf>
    <xf numFmtId="3" fontId="2" fillId="0" borderId="5" xfId="0" applyNumberFormat="1" applyFont="1" applyBorder="1" applyAlignment="1">
      <alignment vertical="center"/>
    </xf>
    <xf numFmtId="3" fontId="2" fillId="2" borderId="5" xfId="0" applyNumberFormat="1" applyFont="1" applyFill="1" applyBorder="1" applyAlignment="1">
      <alignment vertical="center"/>
    </xf>
    <xf numFmtId="3" fontId="3" fillId="2" borderId="10" xfId="0" applyNumberFormat="1" applyFont="1" applyFill="1" applyBorder="1" applyAlignment="1">
      <alignment horizontal="right" vertical="center" wrapText="1"/>
    </xf>
    <xf numFmtId="0" fontId="3" fillId="0" borderId="11" xfId="0" applyFont="1" applyBorder="1" applyAlignment="1">
      <alignment vertical="center"/>
    </xf>
    <xf numFmtId="0" fontId="3" fillId="0" borderId="27" xfId="0" applyFont="1" applyBorder="1" applyAlignment="1">
      <alignment horizontal="left" vertical="center"/>
    </xf>
    <xf numFmtId="0" fontId="3" fillId="0" borderId="27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0" fontId="3" fillId="2" borderId="28" xfId="0" applyFont="1" applyFill="1" applyBorder="1" applyAlignment="1">
      <alignment vertical="center"/>
    </xf>
    <xf numFmtId="1" fontId="3" fillId="2" borderId="29" xfId="1" applyNumberFormat="1" applyFont="1" applyFill="1" applyBorder="1" applyAlignment="1">
      <alignment horizontal="right" vertical="center" wrapText="1"/>
    </xf>
    <xf numFmtId="164" fontId="2" fillId="4" borderId="0" xfId="1" applyNumberFormat="1" applyFont="1" applyFill="1" applyAlignment="1">
      <alignment vertical="center"/>
    </xf>
    <xf numFmtId="0" fontId="17" fillId="0" borderId="14" xfId="0" applyFont="1" applyBorder="1"/>
    <xf numFmtId="0" fontId="21" fillId="0" borderId="15" xfId="0" applyFont="1" applyBorder="1"/>
    <xf numFmtId="0" fontId="17" fillId="0" borderId="13" xfId="0" applyFont="1" applyBorder="1"/>
    <xf numFmtId="0" fontId="2" fillId="0" borderId="13" xfId="0" quotePrefix="1" applyFont="1" applyBorder="1" applyAlignment="1">
      <alignment horizontal="left" vertical="center" indent="2"/>
    </xf>
    <xf numFmtId="0" fontId="21" fillId="0" borderId="13" xfId="0" applyFont="1" applyBorder="1" applyAlignment="1">
      <alignment horizontal="left" vertical="center" indent="1"/>
    </xf>
    <xf numFmtId="0" fontId="20" fillId="0" borderId="13" xfId="0" applyFont="1" applyBorder="1" applyAlignment="1">
      <alignment horizontal="left" vertical="center" indent="2"/>
    </xf>
    <xf numFmtId="0" fontId="20" fillId="0" borderId="0" xfId="0" applyFont="1" applyAlignment="1">
      <alignment horizontal="left" vertical="center" indent="2"/>
    </xf>
    <xf numFmtId="0" fontId="17" fillId="0" borderId="11" xfId="0" applyFont="1" applyBorder="1" applyAlignment="1">
      <alignment vertical="center" wrapText="1"/>
    </xf>
    <xf numFmtId="0" fontId="22" fillId="6" borderId="1" xfId="0" applyFont="1" applyFill="1" applyBorder="1"/>
    <xf numFmtId="3" fontId="8" fillId="2" borderId="8" xfId="0" applyNumberFormat="1" applyFont="1" applyFill="1" applyBorder="1" applyAlignment="1">
      <alignment vertical="center"/>
    </xf>
    <xf numFmtId="3" fontId="8" fillId="2" borderId="6" xfId="0" applyNumberFormat="1" applyFont="1" applyFill="1" applyBorder="1" applyAlignment="1">
      <alignment horizontal="right" vertical="center" wrapText="1"/>
    </xf>
    <xf numFmtId="0" fontId="0" fillId="0" borderId="28" xfId="0" applyBorder="1"/>
    <xf numFmtId="3" fontId="3" fillId="2" borderId="28" xfId="0" applyNumberFormat="1" applyFont="1" applyFill="1" applyBorder="1" applyAlignment="1">
      <alignment vertical="center"/>
    </xf>
    <xf numFmtId="3" fontId="3" fillId="2" borderId="19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right" vertical="center" indent="1"/>
    </xf>
    <xf numFmtId="0" fontId="8" fillId="0" borderId="7" xfId="0" applyFont="1" applyBorder="1" applyAlignment="1">
      <alignment horizontal="left" vertical="center"/>
    </xf>
    <xf numFmtId="3" fontId="0" fillId="4" borderId="0" xfId="0" applyNumberFormat="1" applyFill="1"/>
    <xf numFmtId="3" fontId="0" fillId="4" borderId="8" xfId="0" applyNumberFormat="1" applyFill="1" applyBorder="1"/>
    <xf numFmtId="3" fontId="15" fillId="0" borderId="15" xfId="0" applyNumberFormat="1" applyFont="1" applyBorder="1"/>
    <xf numFmtId="164" fontId="2" fillId="2" borderId="0" xfId="1" applyNumberFormat="1" applyFont="1" applyFill="1" applyAlignment="1">
      <alignment vertical="center"/>
    </xf>
    <xf numFmtId="164" fontId="2" fillId="2" borderId="5" xfId="1" applyNumberFormat="1" applyFont="1" applyFill="1" applyBorder="1" applyAlignment="1">
      <alignment vertical="center"/>
    </xf>
    <xf numFmtId="164" fontId="2" fillId="2" borderId="4" xfId="1" applyNumberFormat="1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left" vertical="center" indent="1"/>
    </xf>
    <xf numFmtId="3" fontId="2" fillId="2" borderId="9" xfId="0" applyNumberFormat="1" applyFont="1" applyFill="1" applyBorder="1" applyAlignment="1">
      <alignment vertical="center"/>
    </xf>
    <xf numFmtId="0" fontId="18" fillId="5" borderId="8" xfId="0" applyFont="1" applyFill="1" applyBorder="1" applyAlignment="1">
      <alignment vertical="top" wrapText="1"/>
    </xf>
    <xf numFmtId="0" fontId="15" fillId="0" borderId="13" xfId="0" applyFont="1" applyBorder="1"/>
    <xf numFmtId="0" fontId="17" fillId="5" borderId="7" xfId="0" applyFont="1" applyFill="1" applyBorder="1" applyAlignment="1">
      <alignment vertical="top"/>
    </xf>
    <xf numFmtId="0" fontId="16" fillId="6" borderId="1" xfId="0" applyFont="1" applyFill="1" applyBorder="1"/>
    <xf numFmtId="0" fontId="12" fillId="6" borderId="2" xfId="0" applyFont="1" applyFill="1" applyBorder="1"/>
    <xf numFmtId="0" fontId="0" fillId="6" borderId="2" xfId="0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164" fontId="2" fillId="2" borderId="5" xfId="1" applyNumberFormat="1" applyFont="1" applyFill="1" applyBorder="1" applyAlignment="1">
      <alignment horizontal="right" vertical="center" wrapText="1"/>
    </xf>
    <xf numFmtId="3" fontId="2" fillId="2" borderId="5" xfId="0" applyNumberFormat="1" applyFont="1" applyFill="1" applyBorder="1" applyAlignment="1">
      <alignment horizontal="right" vertical="center" wrapText="1"/>
    </xf>
    <xf numFmtId="3" fontId="2" fillId="2" borderId="9" xfId="0" applyNumberFormat="1" applyFont="1" applyFill="1" applyBorder="1" applyAlignment="1">
      <alignment horizontal="right" vertical="center" wrapText="1"/>
    </xf>
    <xf numFmtId="0" fontId="3" fillId="0" borderId="11" xfId="0" applyFont="1" applyBorder="1" applyAlignment="1">
      <alignment horizontal="left" vertical="center"/>
    </xf>
    <xf numFmtId="164" fontId="2" fillId="4" borderId="5" xfId="1" applyNumberFormat="1" applyFont="1" applyFill="1" applyBorder="1" applyAlignment="1">
      <alignment vertical="center"/>
    </xf>
    <xf numFmtId="3" fontId="3" fillId="0" borderId="27" xfId="0" applyNumberFormat="1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3" fontId="3" fillId="2" borderId="16" xfId="0" applyNumberFormat="1" applyFont="1" applyFill="1" applyBorder="1" applyAlignment="1">
      <alignment horizontal="right" vertical="center" wrapText="1"/>
    </xf>
    <xf numFmtId="164" fontId="0" fillId="0" borderId="16" xfId="1" applyNumberFormat="1" applyFont="1" applyBorder="1" applyAlignment="1">
      <alignment horizontal="center"/>
    </xf>
    <xf numFmtId="164" fontId="0" fillId="0" borderId="5" xfId="1" applyNumberFormat="1" applyFont="1" applyBorder="1" applyAlignment="1">
      <alignment horizontal="center"/>
    </xf>
    <xf numFmtId="164" fontId="0" fillId="0" borderId="9" xfId="1" applyNumberFormat="1" applyFont="1" applyBorder="1" applyAlignment="1">
      <alignment horizontal="center"/>
    </xf>
    <xf numFmtId="0" fontId="2" fillId="6" borderId="0" xfId="0" applyFont="1" applyFill="1" applyAlignment="1">
      <alignment vertical="center"/>
    </xf>
    <xf numFmtId="0" fontId="2" fillId="6" borderId="5" xfId="0" applyFont="1" applyFill="1" applyBorder="1" applyAlignment="1">
      <alignment vertical="center"/>
    </xf>
    <xf numFmtId="0" fontId="3" fillId="0" borderId="13" xfId="0" applyFont="1" applyBorder="1" applyAlignment="1">
      <alignment horizontal="left" vertical="center" wrapText="1"/>
    </xf>
    <xf numFmtId="164" fontId="2" fillId="0" borderId="0" xfId="1" applyNumberFormat="1" applyFont="1" applyAlignment="1">
      <alignment vertical="center"/>
    </xf>
    <xf numFmtId="0" fontId="3" fillId="2" borderId="31" xfId="0" applyFont="1" applyFill="1" applyBorder="1" applyAlignment="1">
      <alignment horizontal="left" vertical="center" indent="2"/>
    </xf>
    <xf numFmtId="164" fontId="3" fillId="0" borderId="30" xfId="1" applyNumberFormat="1" applyFont="1" applyBorder="1" applyAlignment="1">
      <alignment vertical="center"/>
    </xf>
    <xf numFmtId="164" fontId="3" fillId="0" borderId="32" xfId="1" applyNumberFormat="1" applyFont="1" applyBorder="1" applyAlignment="1">
      <alignment vertical="center"/>
    </xf>
    <xf numFmtId="164" fontId="2" fillId="7" borderId="0" xfId="1" applyNumberFormat="1" applyFont="1" applyFill="1" applyAlignment="1">
      <alignment vertical="center"/>
    </xf>
    <xf numFmtId="3" fontId="2" fillId="8" borderId="0" xfId="0" applyNumberFormat="1" applyFont="1" applyFill="1" applyAlignment="1">
      <alignment vertical="center"/>
    </xf>
    <xf numFmtId="3" fontId="14" fillId="2" borderId="4" xfId="0" applyNumberFormat="1" applyFont="1" applyFill="1" applyBorder="1" applyAlignment="1">
      <alignment horizontal="right" vertical="center" wrapText="1"/>
    </xf>
    <xf numFmtId="164" fontId="17" fillId="0" borderId="0" xfId="1" applyNumberFormat="1" applyFont="1" applyAlignment="1">
      <alignment vertical="center"/>
    </xf>
    <xf numFmtId="0" fontId="17" fillId="2" borderId="13" xfId="0" applyFont="1" applyFill="1" applyBorder="1" applyAlignment="1">
      <alignment horizontal="left" vertical="center" indent="2"/>
    </xf>
    <xf numFmtId="0" fontId="5" fillId="3" borderId="35" xfId="0" applyFont="1" applyFill="1" applyBorder="1" applyAlignment="1">
      <alignment horizontal="center"/>
    </xf>
    <xf numFmtId="3" fontId="3" fillId="2" borderId="30" xfId="0" applyNumberFormat="1" applyFont="1" applyFill="1" applyBorder="1" applyAlignment="1">
      <alignment vertical="center"/>
    </xf>
    <xf numFmtId="0" fontId="5" fillId="3" borderId="34" xfId="0" applyFont="1" applyFill="1" applyBorder="1" applyAlignment="1">
      <alignment horizontal="center"/>
    </xf>
    <xf numFmtId="0" fontId="19" fillId="5" borderId="2" xfId="0" applyFont="1" applyFill="1" applyBorder="1"/>
    <xf numFmtId="0" fontId="17" fillId="5" borderId="16" xfId="0" applyFont="1" applyFill="1" applyBorder="1" applyAlignment="1">
      <alignment horizontal="right"/>
    </xf>
    <xf numFmtId="164" fontId="21" fillId="5" borderId="16" xfId="0" applyNumberFormat="1" applyFont="1" applyFill="1" applyBorder="1"/>
    <xf numFmtId="0" fontId="17" fillId="5" borderId="5" xfId="0" applyFont="1" applyFill="1" applyBorder="1" applyAlignment="1">
      <alignment horizontal="right"/>
    </xf>
    <xf numFmtId="164" fontId="0" fillId="5" borderId="5" xfId="0" applyNumberFormat="1" applyFill="1" applyBorder="1"/>
    <xf numFmtId="164" fontId="21" fillId="5" borderId="5" xfId="0" applyNumberFormat="1" applyFont="1" applyFill="1" applyBorder="1"/>
    <xf numFmtId="164" fontId="14" fillId="5" borderId="5" xfId="0" applyNumberFormat="1" applyFont="1" applyFill="1" applyBorder="1"/>
    <xf numFmtId="164" fontId="14" fillId="5" borderId="5" xfId="0" applyNumberFormat="1" applyFont="1" applyFill="1" applyBorder="1" applyAlignment="1">
      <alignment horizontal="right"/>
    </xf>
    <xf numFmtId="0" fontId="0" fillId="5" borderId="5" xfId="0" applyFill="1" applyBorder="1"/>
    <xf numFmtId="0" fontId="17" fillId="5" borderId="9" xfId="0" applyFont="1" applyFill="1" applyBorder="1" applyAlignment="1">
      <alignment horizontal="right"/>
    </xf>
    <xf numFmtId="164" fontId="14" fillId="5" borderId="9" xfId="0" applyNumberFormat="1" applyFont="1" applyFill="1" applyBorder="1" applyAlignment="1">
      <alignment vertical="center"/>
    </xf>
    <xf numFmtId="164" fontId="0" fillId="5" borderId="0" xfId="0" applyNumberFormat="1" applyFill="1" applyAlignment="1">
      <alignment horizontal="right" vertical="center"/>
    </xf>
    <xf numFmtId="0" fontId="0" fillId="5" borderId="0" xfId="0" applyFill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5" fillId="3" borderId="34" xfId="0" applyFont="1" applyFill="1" applyBorder="1" applyAlignment="1">
      <alignment horizontal="center"/>
    </xf>
    <xf numFmtId="0" fontId="5" fillId="3" borderId="33" xfId="0" applyFont="1" applyFill="1" applyBorder="1" applyAlignment="1">
      <alignment horizontal="center"/>
    </xf>
    <xf numFmtId="0" fontId="5" fillId="3" borderId="27" xfId="0" applyFont="1" applyFill="1" applyBorder="1" applyAlignment="1">
      <alignment horizontal="center"/>
    </xf>
    <xf numFmtId="0" fontId="5" fillId="3" borderId="36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7" xfId="0" applyBorder="1" applyAlignment="1">
      <alignment horizontal="center"/>
    </xf>
  </cellXfs>
  <cellStyles count="2">
    <cellStyle name="Normalny" xfId="0" builtinId="0"/>
    <cellStyle name="Procentowy" xfId="1" builtinId="5"/>
  </cellStyles>
  <dxfs count="9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rgb="FFFFCC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FF0000"/>
      </font>
      <fill>
        <patternFill>
          <fgColor rgb="FFFF5050"/>
          <bgColor rgb="FFFEBBB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FF0000"/>
      </font>
      <fill>
        <patternFill>
          <fgColor rgb="FFFF5050"/>
          <bgColor rgb="FFFEBBB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rgb="FFFFCC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FF0000"/>
      </font>
      <fill>
        <patternFill>
          <fgColor rgb="FFFF5050"/>
          <bgColor rgb="FFFEBBB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FF0000"/>
      </font>
      <fill>
        <patternFill>
          <fgColor rgb="FFFF5050"/>
          <bgColor rgb="FFFEBBB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rgb="FFFFCC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FF0000"/>
      </font>
      <fill>
        <patternFill>
          <fgColor rgb="FFFF5050"/>
          <bgColor rgb="FFFEBBB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FF0000"/>
      </font>
      <fill>
        <patternFill>
          <fgColor rgb="FFFF5050"/>
          <bgColor rgb="FFFEBBB4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DDDDD"/>
      <color rgb="FFCCFFFF"/>
      <color rgb="FFFFCCCC"/>
      <color rgb="FFFF99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8"/>
  <sheetViews>
    <sheetView showGridLines="0" tabSelected="1" view="pageBreakPreview" zoomScale="85" zoomScaleNormal="90" zoomScaleSheetLayoutView="85" workbookViewId="0"/>
  </sheetViews>
  <sheetFormatPr defaultRowHeight="14.4" x14ac:dyDescent="0.3"/>
  <cols>
    <col min="1" max="1" width="106.109375" customWidth="1"/>
    <col min="2" max="16" width="14.6640625" customWidth="1"/>
    <col min="17" max="17" width="9.44140625" bestFit="1" customWidth="1"/>
  </cols>
  <sheetData>
    <row r="1" spans="1:18" ht="16.2" thickBot="1" x14ac:dyDescent="0.35">
      <c r="A1" s="9" t="s">
        <v>6</v>
      </c>
      <c r="B1" s="99" t="s">
        <v>74</v>
      </c>
      <c r="C1" s="100"/>
      <c r="D1" s="100"/>
      <c r="E1" s="100"/>
      <c r="F1" s="100"/>
      <c r="G1" s="101" t="s">
        <v>0</v>
      </c>
      <c r="H1" s="102" t="s">
        <v>41</v>
      </c>
      <c r="I1" s="10"/>
      <c r="J1" s="80" t="s">
        <v>43</v>
      </c>
      <c r="K1" s="22"/>
      <c r="L1" s="22"/>
      <c r="M1" s="22"/>
      <c r="N1" s="22"/>
      <c r="O1" s="22"/>
      <c r="P1" s="22"/>
      <c r="Q1" s="129"/>
      <c r="R1" s="129"/>
    </row>
    <row r="2" spans="1:18" x14ac:dyDescent="0.3">
      <c r="A2" s="1" t="s">
        <v>3</v>
      </c>
      <c r="B2" s="13" t="s">
        <v>1</v>
      </c>
      <c r="C2" s="14"/>
      <c r="D2" s="14"/>
      <c r="E2" s="14"/>
      <c r="F2" s="14"/>
      <c r="G2" s="90">
        <f>SUM(G3:G6)</f>
        <v>0</v>
      </c>
      <c r="H2" s="111" t="str">
        <f>IFERROR(G2/$G$2,"-")</f>
        <v>-</v>
      </c>
      <c r="J2" s="72" t="s">
        <v>72</v>
      </c>
      <c r="K2" s="73"/>
      <c r="L2" s="73"/>
      <c r="M2" s="73"/>
      <c r="N2" s="73"/>
      <c r="O2" s="73"/>
      <c r="P2" s="130" t="str">
        <f>IFERROR((H5+H4)&gt;=0.01," ")</f>
        <v xml:space="preserve"> </v>
      </c>
      <c r="Q2" s="131" t="str">
        <f>IFERROR((H5+H4)," ")</f>
        <v xml:space="preserve"> </v>
      </c>
    </row>
    <row r="3" spans="1:18" x14ac:dyDescent="0.3">
      <c r="A3" t="s">
        <v>83</v>
      </c>
      <c r="B3" s="15" t="s">
        <v>37</v>
      </c>
      <c r="G3" s="88"/>
      <c r="H3" s="112" t="str">
        <f>IFERROR(G3/$G$2,"-")</f>
        <v>-</v>
      </c>
      <c r="J3" s="97" t="s">
        <v>71</v>
      </c>
      <c r="P3" s="132" t="b">
        <f>H6&lt;=0.8</f>
        <v>0</v>
      </c>
      <c r="Q3" s="133" t="str">
        <f>H6</f>
        <v>-</v>
      </c>
    </row>
    <row r="4" spans="1:18" x14ac:dyDescent="0.3">
      <c r="A4" s="25" t="s">
        <v>84</v>
      </c>
      <c r="B4" s="15" t="s">
        <v>38</v>
      </c>
      <c r="G4" s="88"/>
      <c r="H4" s="112" t="str">
        <f>IFERROR(G4/$G$2,"-")</f>
        <v>-</v>
      </c>
      <c r="J4" s="74" t="s">
        <v>44</v>
      </c>
      <c r="K4" s="25"/>
      <c r="L4" s="25"/>
      <c r="M4" s="25"/>
      <c r="N4" s="25"/>
      <c r="O4" s="25"/>
      <c r="P4" s="132" t="b">
        <f>P21=1</f>
        <v>0</v>
      </c>
      <c r="Q4" s="134">
        <f>P21</f>
        <v>0</v>
      </c>
    </row>
    <row r="5" spans="1:18" x14ac:dyDescent="0.3">
      <c r="A5" t="s">
        <v>85</v>
      </c>
      <c r="B5" s="15" t="s">
        <v>39</v>
      </c>
      <c r="G5" s="88"/>
      <c r="H5" s="112" t="str">
        <f>IFERROR(G5/$G$2,"-")</f>
        <v>-</v>
      </c>
      <c r="J5" s="74" t="s">
        <v>45</v>
      </c>
      <c r="K5" s="25"/>
      <c r="L5" s="25"/>
      <c r="M5" s="25"/>
      <c r="N5" s="25"/>
      <c r="O5" s="25"/>
      <c r="P5" s="132" t="b">
        <f>Q5&lt;=0.6</f>
        <v>1</v>
      </c>
      <c r="Q5" s="134">
        <f>P23</f>
        <v>0</v>
      </c>
    </row>
    <row r="6" spans="1:18" ht="15" thickBot="1" x14ac:dyDescent="0.35">
      <c r="A6" t="s">
        <v>86</v>
      </c>
      <c r="B6" s="16" t="s">
        <v>40</v>
      </c>
      <c r="C6" s="17"/>
      <c r="D6" s="17"/>
      <c r="E6" s="17"/>
      <c r="F6" s="17"/>
      <c r="G6" s="89"/>
      <c r="H6" s="113" t="str">
        <f>IFERROR(G6/$G$2,"-")</f>
        <v>-</v>
      </c>
      <c r="J6" s="74" t="s">
        <v>58</v>
      </c>
      <c r="K6" s="25"/>
      <c r="L6" s="25"/>
      <c r="M6" s="25"/>
      <c r="N6" s="25"/>
      <c r="O6" s="25"/>
      <c r="P6" s="132" t="b">
        <f>AND($C$26&gt;=0.1,$E$26&gt;=0.35,$G$26&gt;=0.6)</f>
        <v>0</v>
      </c>
      <c r="Q6" s="135"/>
    </row>
    <row r="7" spans="1:18" ht="15" thickBot="1" x14ac:dyDescent="0.35">
      <c r="A7" s="25" t="s">
        <v>88</v>
      </c>
      <c r="J7" s="74" t="s">
        <v>90</v>
      </c>
      <c r="K7" s="25"/>
      <c r="L7" s="25"/>
      <c r="M7" s="25"/>
      <c r="N7" s="25"/>
      <c r="O7" s="25"/>
      <c r="P7" s="132" t="str">
        <f>IF(OR(C41&gt;=0.2,D41&gt;=0.2,E41&gt;=0.2,F41&gt;=0.2,G41&gt;=0.2),"FAŁSZ","PRAWDA")</f>
        <v>PRAWDA</v>
      </c>
      <c r="Q7" s="135"/>
    </row>
    <row r="8" spans="1:18" x14ac:dyDescent="0.3">
      <c r="B8" s="18" t="s">
        <v>1</v>
      </c>
      <c r="C8" s="14"/>
      <c r="D8" s="14"/>
      <c r="E8" s="14"/>
      <c r="F8" s="14"/>
      <c r="G8" s="90">
        <f>SUM(G3:G6)</f>
        <v>0</v>
      </c>
      <c r="H8" s="111" t="str">
        <f>IFERROR(G8/$G$8,"-")</f>
        <v>-</v>
      </c>
      <c r="J8" s="74" t="s">
        <v>46</v>
      </c>
      <c r="K8" s="25"/>
      <c r="L8" s="25"/>
      <c r="M8" s="25"/>
      <c r="N8" s="25"/>
      <c r="O8" s="25"/>
      <c r="P8" s="132" t="b">
        <f>MAX(J39:O39)&lt;=0.015</f>
        <v>1</v>
      </c>
      <c r="Q8" s="135"/>
    </row>
    <row r="9" spans="1:18" x14ac:dyDescent="0.3">
      <c r="B9" s="19" t="s">
        <v>42</v>
      </c>
      <c r="G9" s="26"/>
      <c r="H9" s="112" t="str">
        <f>IFERROR(G9/$G$8,"-")</f>
        <v>-</v>
      </c>
      <c r="J9" s="74" t="s">
        <v>47</v>
      </c>
      <c r="K9" s="25"/>
      <c r="L9" s="25"/>
      <c r="M9" s="25"/>
      <c r="N9" s="25"/>
      <c r="O9" s="25"/>
      <c r="P9" s="132" t="b">
        <f>AND(B37&lt;=B38,C37&lt;=C38,D37&lt;=D38,E37&lt;=E38,F37&lt;=F38,G37&lt;=G38)</f>
        <v>1</v>
      </c>
      <c r="Q9" s="135"/>
    </row>
    <row r="10" spans="1:18" x14ac:dyDescent="0.3">
      <c r="B10" s="15" t="s">
        <v>77</v>
      </c>
      <c r="G10" s="26">
        <f>SUM(G11:G12)</f>
        <v>0</v>
      </c>
      <c r="H10" s="112" t="str">
        <f>IFERROR(G10/$G$8,"-")</f>
        <v>-</v>
      </c>
      <c r="J10" s="74" t="s">
        <v>48</v>
      </c>
      <c r="K10" s="23"/>
      <c r="L10" s="23"/>
      <c r="M10" s="23"/>
      <c r="N10" s="23"/>
      <c r="O10" s="23"/>
      <c r="P10" s="132" t="b">
        <f>AND(B39&lt;=B40,C39&lt;=C40,D39&lt;=D40,E39&lt;=E40,F39&lt;=F40,G39&lt;=G40,H39&lt;=H40,I39&lt;=I40)</f>
        <v>1</v>
      </c>
      <c r="Q10" s="135"/>
    </row>
    <row r="11" spans="1:18" x14ac:dyDescent="0.3">
      <c r="B11" s="12" t="s">
        <v>75</v>
      </c>
      <c r="G11" s="26">
        <f>SUM(B35:O35)</f>
        <v>0</v>
      </c>
      <c r="H11" s="112" t="str">
        <f>IFERROR(G11/$G$8,"-")</f>
        <v>-</v>
      </c>
      <c r="J11" s="74" t="s">
        <v>59</v>
      </c>
      <c r="K11" s="25"/>
      <c r="L11" s="25"/>
      <c r="M11" s="25"/>
      <c r="N11" s="25"/>
      <c r="O11" s="25"/>
      <c r="P11" s="132" t="e">
        <f>(SUM($B$34:$G$34)/(SUM(B20:G20)+SUM(B34:G34)))&lt;=0.2</f>
        <v>#DIV/0!</v>
      </c>
      <c r="Q11" s="136"/>
    </row>
    <row r="12" spans="1:18" ht="15" thickBot="1" x14ac:dyDescent="0.35">
      <c r="B12" s="20" t="s">
        <v>76</v>
      </c>
      <c r="C12" s="17"/>
      <c r="D12" s="17"/>
      <c r="E12" s="17"/>
      <c r="F12" s="17"/>
      <c r="G12" s="27">
        <f>SUM(B36:O36)</f>
        <v>0</v>
      </c>
      <c r="H12" s="113" t="str">
        <f>IFERROR(G12/$G$8,"-")</f>
        <v>-</v>
      </c>
      <c r="J12" s="74" t="s">
        <v>82</v>
      </c>
      <c r="P12" s="132" t="b">
        <f>ROUND(G8,0)=ROUND(SUM((B20:O20),(B34:O34)),0)</f>
        <v>1</v>
      </c>
      <c r="Q12" s="137"/>
    </row>
    <row r="13" spans="1:18" ht="15" customHeight="1" thickBot="1" x14ac:dyDescent="0.35">
      <c r="J13" s="98" t="s">
        <v>73</v>
      </c>
      <c r="K13" s="96"/>
      <c r="L13" s="96"/>
      <c r="M13" s="96"/>
      <c r="N13" s="96"/>
      <c r="O13" s="96"/>
      <c r="P13" s="138" t="b">
        <f>P29&lt;=P25</f>
        <v>1</v>
      </c>
      <c r="Q13" s="139"/>
    </row>
    <row r="14" spans="1:18" ht="15" thickBot="1" x14ac:dyDescent="0.35">
      <c r="J14" s="21"/>
      <c r="K14" s="21"/>
      <c r="L14" s="21"/>
      <c r="M14" s="21"/>
      <c r="N14" s="21"/>
      <c r="O14" s="21"/>
      <c r="P14" s="21"/>
      <c r="R14" s="140"/>
    </row>
    <row r="15" spans="1:18" ht="15" thickBot="1" x14ac:dyDescent="0.35">
      <c r="B15" s="142" t="s">
        <v>23</v>
      </c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R15" s="141"/>
    </row>
    <row r="16" spans="1:18" ht="15" thickBot="1" x14ac:dyDescent="0.35">
      <c r="B16" s="142" t="s">
        <v>51</v>
      </c>
      <c r="C16" s="143"/>
      <c r="D16" s="143"/>
      <c r="E16" s="143"/>
      <c r="F16" s="143"/>
      <c r="G16" s="143"/>
      <c r="H16" s="144" t="s">
        <v>61</v>
      </c>
      <c r="I16" s="145"/>
      <c r="J16" s="145"/>
      <c r="K16" s="145"/>
      <c r="L16" s="145"/>
      <c r="M16" s="145"/>
      <c r="N16" s="145"/>
      <c r="O16" s="145"/>
      <c r="P16" s="145"/>
      <c r="R16" s="141"/>
    </row>
    <row r="17" spans="1:18" ht="17.25" customHeight="1" thickBot="1" x14ac:dyDescent="0.35">
      <c r="B17" s="152" t="s">
        <v>20</v>
      </c>
      <c r="C17" s="153"/>
      <c r="D17" s="153"/>
      <c r="E17" s="153"/>
      <c r="F17" s="153"/>
      <c r="G17" s="153"/>
      <c r="H17" s="146" t="s">
        <v>21</v>
      </c>
      <c r="I17" s="147"/>
      <c r="J17" s="147"/>
      <c r="K17" s="147"/>
      <c r="L17" s="147"/>
      <c r="M17" s="147"/>
      <c r="N17" s="147"/>
      <c r="O17" s="147"/>
      <c r="P17" s="147"/>
      <c r="R17" s="141"/>
    </row>
    <row r="18" spans="1:18" x14ac:dyDescent="0.3">
      <c r="A18" s="45" t="s">
        <v>0</v>
      </c>
      <c r="B18" s="148">
        <v>2021</v>
      </c>
      <c r="C18" s="148"/>
      <c r="D18" s="148">
        <f>B18+1</f>
        <v>2022</v>
      </c>
      <c r="E18" s="148"/>
      <c r="F18" s="148">
        <v>2023</v>
      </c>
      <c r="G18" s="148"/>
      <c r="H18" s="148">
        <v>2024</v>
      </c>
      <c r="I18" s="148"/>
      <c r="J18" s="149">
        <f>H18+1</f>
        <v>2025</v>
      </c>
      <c r="K18" s="150"/>
      <c r="L18" s="150">
        <f>J18+1</f>
        <v>2026</v>
      </c>
      <c r="M18" s="150"/>
      <c r="N18" s="150">
        <v>2027</v>
      </c>
      <c r="O18" s="151"/>
      <c r="P18" s="46"/>
    </row>
    <row r="19" spans="1:18" ht="15" thickBot="1" x14ac:dyDescent="0.35">
      <c r="A19" s="54"/>
      <c r="B19" s="128" t="s">
        <v>35</v>
      </c>
      <c r="C19" s="128" t="s">
        <v>36</v>
      </c>
      <c r="D19" s="128" t="s">
        <v>35</v>
      </c>
      <c r="E19" s="128" t="s">
        <v>36</v>
      </c>
      <c r="F19" s="128" t="s">
        <v>35</v>
      </c>
      <c r="G19" s="128" t="s">
        <v>36</v>
      </c>
      <c r="H19" s="126" t="s">
        <v>35</v>
      </c>
      <c r="I19" s="33" t="s">
        <v>36</v>
      </c>
      <c r="J19" s="126" t="s">
        <v>35</v>
      </c>
      <c r="K19" s="33" t="s">
        <v>36</v>
      </c>
      <c r="L19" s="126" t="s">
        <v>35</v>
      </c>
      <c r="M19" s="33" t="s">
        <v>36</v>
      </c>
      <c r="N19" s="126" t="s">
        <v>35</v>
      </c>
      <c r="O19" s="33" t="s">
        <v>36</v>
      </c>
      <c r="P19" s="55"/>
    </row>
    <row r="20" spans="1:18" x14ac:dyDescent="0.3">
      <c r="A20" s="64" t="s">
        <v>62</v>
      </c>
      <c r="B20" s="127">
        <f t="shared" ref="B20:O20" si="0">B21*$G$9</f>
        <v>0</v>
      </c>
      <c r="C20" s="127">
        <f t="shared" si="0"/>
        <v>0</v>
      </c>
      <c r="D20" s="127">
        <f t="shared" si="0"/>
        <v>0</v>
      </c>
      <c r="E20" s="127">
        <f t="shared" si="0"/>
        <v>0</v>
      </c>
      <c r="F20" s="127">
        <f t="shared" si="0"/>
        <v>0</v>
      </c>
      <c r="G20" s="127">
        <f t="shared" si="0"/>
        <v>0</v>
      </c>
      <c r="H20" s="60">
        <f t="shared" si="0"/>
        <v>0</v>
      </c>
      <c r="I20" s="60">
        <f t="shared" si="0"/>
        <v>0</v>
      </c>
      <c r="J20" s="60">
        <f t="shared" si="0"/>
        <v>0</v>
      </c>
      <c r="K20" s="60">
        <f t="shared" si="0"/>
        <v>0</v>
      </c>
      <c r="L20" s="60">
        <f t="shared" si="0"/>
        <v>0</v>
      </c>
      <c r="M20" s="60">
        <f t="shared" si="0"/>
        <v>0</v>
      </c>
      <c r="N20" s="60">
        <f t="shared" si="0"/>
        <v>0</v>
      </c>
      <c r="O20" s="60">
        <f t="shared" si="0"/>
        <v>0</v>
      </c>
      <c r="P20" s="63">
        <f>SUM(B20:O20)</f>
        <v>0</v>
      </c>
    </row>
    <row r="21" spans="1:18" x14ac:dyDescent="0.3">
      <c r="A21" s="76" t="s">
        <v>60</v>
      </c>
      <c r="B21" s="71"/>
      <c r="C21" s="71"/>
      <c r="D21" s="71"/>
      <c r="E21" s="71"/>
      <c r="F21" s="71"/>
      <c r="G21" s="71"/>
      <c r="H21" s="121"/>
      <c r="I21" s="53"/>
      <c r="J21" s="53"/>
      <c r="K21" s="53"/>
      <c r="L21" s="53"/>
      <c r="M21" s="53"/>
      <c r="N21" s="53"/>
      <c r="O21" s="53"/>
      <c r="P21" s="93">
        <f>SUM(B21:O21)</f>
        <v>0</v>
      </c>
    </row>
    <row r="22" spans="1:18" x14ac:dyDescent="0.3">
      <c r="A22" s="75" t="s">
        <v>79</v>
      </c>
      <c r="B22" s="28">
        <f t="shared" ref="B22:O22" si="1">B23*$G$9</f>
        <v>0</v>
      </c>
      <c r="C22" s="28">
        <f t="shared" si="1"/>
        <v>0</v>
      </c>
      <c r="D22" s="28">
        <f t="shared" si="1"/>
        <v>0</v>
      </c>
      <c r="E22" s="28">
        <f t="shared" si="1"/>
        <v>0</v>
      </c>
      <c r="F22" s="28">
        <f t="shared" si="1"/>
        <v>0</v>
      </c>
      <c r="G22" s="28">
        <f t="shared" si="1"/>
        <v>0</v>
      </c>
      <c r="H22" s="28">
        <f t="shared" si="1"/>
        <v>0</v>
      </c>
      <c r="I22" s="28">
        <f t="shared" si="1"/>
        <v>0</v>
      </c>
      <c r="J22" s="28">
        <f t="shared" si="1"/>
        <v>0</v>
      </c>
      <c r="K22" s="28">
        <f t="shared" si="1"/>
        <v>0</v>
      </c>
      <c r="L22" s="28">
        <f t="shared" si="1"/>
        <v>0</v>
      </c>
      <c r="M22" s="28">
        <f t="shared" si="1"/>
        <v>0</v>
      </c>
      <c r="N22" s="28">
        <f t="shared" si="1"/>
        <v>0</v>
      </c>
      <c r="O22" s="61">
        <f t="shared" si="1"/>
        <v>0</v>
      </c>
      <c r="P22" s="50">
        <f>SUM(B22:O22)</f>
        <v>0</v>
      </c>
    </row>
    <row r="23" spans="1:18" x14ac:dyDescent="0.3">
      <c r="A23" s="38" t="s">
        <v>80</v>
      </c>
      <c r="B23" s="71"/>
      <c r="C23" s="71"/>
      <c r="D23" s="71"/>
      <c r="E23" s="71"/>
      <c r="F23" s="71"/>
      <c r="G23" s="71"/>
      <c r="H23" s="121"/>
      <c r="I23" s="53"/>
      <c r="J23" s="53"/>
      <c r="K23" s="53"/>
      <c r="L23" s="53"/>
      <c r="M23" s="53"/>
      <c r="N23" s="53"/>
      <c r="O23" s="53"/>
      <c r="P23" s="93">
        <f>SUM(B23:O23)</f>
        <v>0</v>
      </c>
    </row>
    <row r="24" spans="1:18" x14ac:dyDescent="0.3">
      <c r="A24" s="39" t="s">
        <v>87</v>
      </c>
      <c r="B24" s="30"/>
      <c r="C24" s="30"/>
      <c r="D24" s="30"/>
      <c r="E24" s="30"/>
      <c r="F24" s="30"/>
      <c r="G24" s="30"/>
      <c r="H24" s="114"/>
      <c r="I24" s="114"/>
      <c r="J24" s="114"/>
      <c r="K24" s="114"/>
      <c r="L24" s="114"/>
      <c r="M24" s="114"/>
      <c r="N24" s="114"/>
      <c r="O24" s="115"/>
      <c r="P24" s="50">
        <f>SUM(B24:O24)</f>
        <v>0</v>
      </c>
    </row>
    <row r="25" spans="1:18" x14ac:dyDescent="0.3">
      <c r="A25" s="24" t="s">
        <v>22</v>
      </c>
      <c r="B25" s="32">
        <f>B20</f>
        <v>0</v>
      </c>
      <c r="C25" s="32">
        <f t="shared" ref="C25:O25" si="2">C20+B25</f>
        <v>0</v>
      </c>
      <c r="D25" s="32">
        <f t="shared" ref="D25" si="3">D20+C25</f>
        <v>0</v>
      </c>
      <c r="E25" s="32">
        <f t="shared" ref="E25" si="4">E20+D25</f>
        <v>0</v>
      </c>
      <c r="F25" s="32">
        <f t="shared" ref="F25" si="5">F20+E25</f>
        <v>0</v>
      </c>
      <c r="G25" s="32">
        <f t="shared" si="2"/>
        <v>0</v>
      </c>
      <c r="H25" s="32">
        <f t="shared" si="2"/>
        <v>0</v>
      </c>
      <c r="I25" s="32">
        <f t="shared" si="2"/>
        <v>0</v>
      </c>
      <c r="J25" s="32">
        <f t="shared" si="2"/>
        <v>0</v>
      </c>
      <c r="K25" s="32">
        <f t="shared" si="2"/>
        <v>0</v>
      </c>
      <c r="L25" s="32">
        <f t="shared" si="2"/>
        <v>0</v>
      </c>
      <c r="M25" s="32">
        <f t="shared" si="2"/>
        <v>0</v>
      </c>
      <c r="N25" s="32">
        <f t="shared" si="2"/>
        <v>0</v>
      </c>
      <c r="O25" s="62">
        <f t="shared" si="2"/>
        <v>0</v>
      </c>
      <c r="P25" s="50">
        <f>O25</f>
        <v>0</v>
      </c>
    </row>
    <row r="26" spans="1:18" x14ac:dyDescent="0.3">
      <c r="A26" s="40" t="s">
        <v>52</v>
      </c>
      <c r="B26" s="91">
        <f>B21</f>
        <v>0</v>
      </c>
      <c r="C26" s="91">
        <f>B26+C21</f>
        <v>0</v>
      </c>
      <c r="D26" s="91">
        <f t="shared" ref="D26:O26" si="6">C26+D21</f>
        <v>0</v>
      </c>
      <c r="E26" s="91">
        <f t="shared" si="6"/>
        <v>0</v>
      </c>
      <c r="F26" s="91">
        <f t="shared" si="6"/>
        <v>0</v>
      </c>
      <c r="G26" s="91">
        <f t="shared" si="6"/>
        <v>0</v>
      </c>
      <c r="H26" s="91">
        <f t="shared" si="6"/>
        <v>0</v>
      </c>
      <c r="I26" s="91">
        <f t="shared" si="6"/>
        <v>0</v>
      </c>
      <c r="J26" s="91">
        <f t="shared" si="6"/>
        <v>0</v>
      </c>
      <c r="K26" s="91">
        <f t="shared" si="6"/>
        <v>0</v>
      </c>
      <c r="L26" s="91">
        <f t="shared" si="6"/>
        <v>0</v>
      </c>
      <c r="M26" s="91">
        <f t="shared" si="6"/>
        <v>0</v>
      </c>
      <c r="N26" s="91">
        <f t="shared" si="6"/>
        <v>0</v>
      </c>
      <c r="O26" s="92">
        <f t="shared" si="6"/>
        <v>0</v>
      </c>
      <c r="P26" s="93">
        <f>O26</f>
        <v>0</v>
      </c>
    </row>
    <row r="27" spans="1:18" ht="15" thickBot="1" x14ac:dyDescent="0.35">
      <c r="A27" s="94" t="s">
        <v>81</v>
      </c>
      <c r="B27" s="42">
        <f t="shared" ref="B27:O27" si="7">IFERROR((B20-B22)/B24,0)</f>
        <v>0</v>
      </c>
      <c r="C27" s="42">
        <f t="shared" si="7"/>
        <v>0</v>
      </c>
      <c r="D27" s="42">
        <f t="shared" si="7"/>
        <v>0</v>
      </c>
      <c r="E27" s="42">
        <f t="shared" si="7"/>
        <v>0</v>
      </c>
      <c r="F27" s="42">
        <f t="shared" si="7"/>
        <v>0</v>
      </c>
      <c r="G27" s="42">
        <f t="shared" si="7"/>
        <v>0</v>
      </c>
      <c r="H27" s="42">
        <f t="shared" si="7"/>
        <v>0</v>
      </c>
      <c r="I27" s="42">
        <f t="shared" si="7"/>
        <v>0</v>
      </c>
      <c r="J27" s="42">
        <f t="shared" si="7"/>
        <v>0</v>
      </c>
      <c r="K27" s="42">
        <f t="shared" si="7"/>
        <v>0</v>
      </c>
      <c r="L27" s="42">
        <f t="shared" si="7"/>
        <v>0</v>
      </c>
      <c r="M27" s="42">
        <f t="shared" si="7"/>
        <v>0</v>
      </c>
      <c r="N27" s="42">
        <f t="shared" si="7"/>
        <v>0</v>
      </c>
      <c r="O27" s="42">
        <f t="shared" si="7"/>
        <v>0</v>
      </c>
      <c r="P27" s="51">
        <f>IFERROR((P20-P22)/P24,0)</f>
        <v>0</v>
      </c>
    </row>
    <row r="28" spans="1:18" ht="15" thickBot="1" x14ac:dyDescent="0.35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7"/>
    </row>
    <row r="29" spans="1:18" x14ac:dyDescent="0.3">
      <c r="A29" s="106" t="s">
        <v>28</v>
      </c>
      <c r="B29" s="108">
        <f t="shared" ref="B29:O29" si="8">B30*$G$9</f>
        <v>0</v>
      </c>
      <c r="C29" s="108">
        <f t="shared" si="8"/>
        <v>0</v>
      </c>
      <c r="D29" s="108">
        <f t="shared" si="8"/>
        <v>0</v>
      </c>
      <c r="E29" s="108">
        <f t="shared" si="8"/>
        <v>0</v>
      </c>
      <c r="F29" s="108">
        <f t="shared" si="8"/>
        <v>0</v>
      </c>
      <c r="G29" s="108">
        <f t="shared" si="8"/>
        <v>0</v>
      </c>
      <c r="H29" s="108">
        <f t="shared" si="8"/>
        <v>0</v>
      </c>
      <c r="I29" s="108">
        <f t="shared" si="8"/>
        <v>0</v>
      </c>
      <c r="J29" s="108">
        <f t="shared" si="8"/>
        <v>0</v>
      </c>
      <c r="K29" s="108">
        <f t="shared" si="8"/>
        <v>0</v>
      </c>
      <c r="L29" s="108">
        <f t="shared" si="8"/>
        <v>0</v>
      </c>
      <c r="M29" s="108">
        <f t="shared" si="8"/>
        <v>0</v>
      </c>
      <c r="N29" s="108">
        <f t="shared" si="8"/>
        <v>0</v>
      </c>
      <c r="O29" s="109">
        <f t="shared" si="8"/>
        <v>0</v>
      </c>
      <c r="P29" s="110">
        <f>SUM(B29:O29)</f>
        <v>0</v>
      </c>
    </row>
    <row r="30" spans="1:18" x14ac:dyDescent="0.3">
      <c r="A30" s="24" t="s">
        <v>78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107"/>
      <c r="P30" s="103">
        <f>SUM(B30:O30)</f>
        <v>0</v>
      </c>
    </row>
    <row r="31" spans="1:18" x14ac:dyDescent="0.3">
      <c r="A31" s="24" t="s">
        <v>27</v>
      </c>
      <c r="B31" s="32">
        <f>B29</f>
        <v>0</v>
      </c>
      <c r="C31" s="32">
        <f t="shared" ref="C31:O31" si="9">C29+B31</f>
        <v>0</v>
      </c>
      <c r="D31" s="32">
        <f t="shared" si="9"/>
        <v>0</v>
      </c>
      <c r="E31" s="32">
        <f t="shared" si="9"/>
        <v>0</v>
      </c>
      <c r="F31" s="32">
        <f t="shared" si="9"/>
        <v>0</v>
      </c>
      <c r="G31" s="32">
        <f t="shared" si="9"/>
        <v>0</v>
      </c>
      <c r="H31" s="32">
        <f t="shared" si="9"/>
        <v>0</v>
      </c>
      <c r="I31" s="32">
        <f t="shared" si="9"/>
        <v>0</v>
      </c>
      <c r="J31" s="32">
        <f t="shared" si="9"/>
        <v>0</v>
      </c>
      <c r="K31" s="32">
        <f t="shared" si="9"/>
        <v>0</v>
      </c>
      <c r="L31" s="32">
        <f t="shared" si="9"/>
        <v>0</v>
      </c>
      <c r="M31" s="32">
        <f t="shared" si="9"/>
        <v>0</v>
      </c>
      <c r="N31" s="32">
        <f t="shared" si="9"/>
        <v>0</v>
      </c>
      <c r="O31" s="62">
        <f t="shared" si="9"/>
        <v>0</v>
      </c>
      <c r="P31" s="104">
        <f>O31</f>
        <v>0</v>
      </c>
    </row>
    <row r="32" spans="1:18" ht="29.4" thickBot="1" x14ac:dyDescent="0.35">
      <c r="A32" s="41" t="s">
        <v>29</v>
      </c>
      <c r="B32" s="42">
        <f t="shared" ref="B32:O32" si="10">B25-B31</f>
        <v>0</v>
      </c>
      <c r="C32" s="42">
        <f t="shared" si="10"/>
        <v>0</v>
      </c>
      <c r="D32" s="42">
        <f t="shared" si="10"/>
        <v>0</v>
      </c>
      <c r="E32" s="42">
        <f t="shared" si="10"/>
        <v>0</v>
      </c>
      <c r="F32" s="42">
        <f t="shared" si="10"/>
        <v>0</v>
      </c>
      <c r="G32" s="42">
        <f t="shared" si="10"/>
        <v>0</v>
      </c>
      <c r="H32" s="42">
        <f t="shared" si="10"/>
        <v>0</v>
      </c>
      <c r="I32" s="42">
        <f t="shared" si="10"/>
        <v>0</v>
      </c>
      <c r="J32" s="42">
        <f t="shared" si="10"/>
        <v>0</v>
      </c>
      <c r="K32" s="42">
        <f t="shared" si="10"/>
        <v>0</v>
      </c>
      <c r="L32" s="42">
        <f t="shared" si="10"/>
        <v>0</v>
      </c>
      <c r="M32" s="42">
        <f t="shared" si="10"/>
        <v>0</v>
      </c>
      <c r="N32" s="42">
        <f t="shared" si="10"/>
        <v>0</v>
      </c>
      <c r="O32" s="95">
        <f t="shared" si="10"/>
        <v>0</v>
      </c>
      <c r="P32" s="105">
        <f>O32</f>
        <v>0</v>
      </c>
    </row>
    <row r="33" spans="1:16" x14ac:dyDescent="0.3">
      <c r="A33" s="34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29"/>
    </row>
    <row r="34" spans="1:16" x14ac:dyDescent="0.3">
      <c r="A34" s="56" t="s">
        <v>33</v>
      </c>
      <c r="B34" s="57">
        <f t="shared" ref="B34:O34" si="11">SUM(B35:B36)</f>
        <v>0</v>
      </c>
      <c r="C34" s="57">
        <f t="shared" si="11"/>
        <v>0</v>
      </c>
      <c r="D34" s="57">
        <f t="shared" si="11"/>
        <v>0</v>
      </c>
      <c r="E34" s="57">
        <f t="shared" si="11"/>
        <v>0</v>
      </c>
      <c r="F34" s="57">
        <f t="shared" si="11"/>
        <v>0</v>
      </c>
      <c r="G34" s="57">
        <f t="shared" si="11"/>
        <v>0</v>
      </c>
      <c r="H34" s="57">
        <f t="shared" si="11"/>
        <v>0</v>
      </c>
      <c r="I34" s="57">
        <f t="shared" si="11"/>
        <v>0</v>
      </c>
      <c r="J34" s="57">
        <f t="shared" si="11"/>
        <v>0</v>
      </c>
      <c r="K34" s="57">
        <f t="shared" si="11"/>
        <v>0</v>
      </c>
      <c r="L34" s="57">
        <f t="shared" si="11"/>
        <v>0</v>
      </c>
      <c r="M34" s="57">
        <f t="shared" si="11"/>
        <v>0</v>
      </c>
      <c r="N34" s="57">
        <f t="shared" si="11"/>
        <v>0</v>
      </c>
      <c r="O34" s="57">
        <f t="shared" si="11"/>
        <v>0</v>
      </c>
      <c r="P34" s="58">
        <f>SUM(B34:O34)</f>
        <v>0</v>
      </c>
    </row>
    <row r="35" spans="1:16" x14ac:dyDescent="0.3">
      <c r="A35" s="12" t="s">
        <v>25</v>
      </c>
      <c r="B35" s="28">
        <f t="shared" ref="B35:I35" si="12">B37/2*$G$8</f>
        <v>0</v>
      </c>
      <c r="C35" s="28">
        <f t="shared" si="12"/>
        <v>0</v>
      </c>
      <c r="D35" s="28">
        <f t="shared" si="12"/>
        <v>0</v>
      </c>
      <c r="E35" s="28">
        <f t="shared" si="12"/>
        <v>0</v>
      </c>
      <c r="F35" s="28">
        <f t="shared" si="12"/>
        <v>0</v>
      </c>
      <c r="G35" s="28">
        <f t="shared" si="12"/>
        <v>0</v>
      </c>
      <c r="H35" s="122">
        <f t="shared" si="12"/>
        <v>0</v>
      </c>
      <c r="I35" s="52">
        <f t="shared" si="12"/>
        <v>0</v>
      </c>
      <c r="J35" s="52"/>
      <c r="K35" s="52"/>
      <c r="L35" s="52"/>
      <c r="M35" s="52"/>
      <c r="N35" s="52"/>
      <c r="O35" s="52"/>
      <c r="P35" s="50">
        <f>SUM(B35:O35)</f>
        <v>0</v>
      </c>
    </row>
    <row r="36" spans="1:16" x14ac:dyDescent="0.3">
      <c r="A36" s="12" t="s">
        <v>26</v>
      </c>
      <c r="B36" s="28">
        <f>(B39/2)*B32</f>
        <v>0</v>
      </c>
      <c r="C36" s="28">
        <f t="shared" ref="C36:O36" si="13">(C39/2)*((C32+B32)/2)</f>
        <v>0</v>
      </c>
      <c r="D36" s="28">
        <f t="shared" si="13"/>
        <v>0</v>
      </c>
      <c r="E36" s="28">
        <f t="shared" si="13"/>
        <v>0</v>
      </c>
      <c r="F36" s="28">
        <f t="shared" si="13"/>
        <v>0</v>
      </c>
      <c r="G36" s="28">
        <f t="shared" si="13"/>
        <v>0</v>
      </c>
      <c r="H36" s="28">
        <f t="shared" si="13"/>
        <v>0</v>
      </c>
      <c r="I36" s="28">
        <f t="shared" si="13"/>
        <v>0</v>
      </c>
      <c r="J36" s="28">
        <f t="shared" si="13"/>
        <v>0</v>
      </c>
      <c r="K36" s="28">
        <f t="shared" si="13"/>
        <v>0</v>
      </c>
      <c r="L36" s="28">
        <f t="shared" si="13"/>
        <v>0</v>
      </c>
      <c r="M36" s="28">
        <f t="shared" si="13"/>
        <v>0</v>
      </c>
      <c r="N36" s="28">
        <f t="shared" si="13"/>
        <v>0</v>
      </c>
      <c r="O36" s="28">
        <f t="shared" si="13"/>
        <v>0</v>
      </c>
      <c r="P36" s="50">
        <f>SUM(B36:O36)</f>
        <v>0</v>
      </c>
    </row>
    <row r="37" spans="1:16" x14ac:dyDescent="0.3">
      <c r="A37" s="12" t="s">
        <v>53</v>
      </c>
      <c r="B37" s="71"/>
      <c r="C37" s="71"/>
      <c r="D37" s="71"/>
      <c r="E37" s="71"/>
      <c r="F37" s="71"/>
      <c r="G37" s="71"/>
      <c r="H37" s="121"/>
      <c r="I37" s="52"/>
      <c r="J37" s="52"/>
      <c r="K37" s="52"/>
      <c r="L37" s="52"/>
      <c r="M37" s="52"/>
      <c r="N37" s="52"/>
      <c r="O37" s="52"/>
      <c r="P37" s="50"/>
    </row>
    <row r="38" spans="1:16" s="23" customFormat="1" x14ac:dyDescent="0.3">
      <c r="A38" s="125" t="s">
        <v>54</v>
      </c>
      <c r="B38" s="124">
        <v>2.5000000000000001E-2</v>
      </c>
      <c r="C38" s="124">
        <v>2.5000000000000001E-2</v>
      </c>
      <c r="D38" s="124">
        <v>2.3E-2</v>
      </c>
      <c r="E38" s="124">
        <v>0.02</v>
      </c>
      <c r="F38" s="124">
        <v>0.02</v>
      </c>
      <c r="G38" s="124">
        <v>7.0000000000000001E-3</v>
      </c>
      <c r="H38" s="124">
        <v>0</v>
      </c>
      <c r="I38" s="124">
        <v>0</v>
      </c>
      <c r="J38" s="124">
        <v>0</v>
      </c>
      <c r="K38" s="124">
        <v>0</v>
      </c>
      <c r="L38" s="124">
        <v>0</v>
      </c>
      <c r="M38" s="124">
        <v>0</v>
      </c>
      <c r="N38" s="124">
        <v>0</v>
      </c>
      <c r="O38" s="124">
        <v>0</v>
      </c>
      <c r="P38" s="123"/>
    </row>
    <row r="39" spans="1:16" x14ac:dyDescent="0.3">
      <c r="A39" s="12" t="s">
        <v>55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50"/>
    </row>
    <row r="40" spans="1:16" x14ac:dyDescent="0.3">
      <c r="A40" s="118" t="s">
        <v>56</v>
      </c>
      <c r="B40" s="119">
        <v>2.5000000000000001E-2</v>
      </c>
      <c r="C40" s="119">
        <v>2.5000000000000001E-2</v>
      </c>
      <c r="D40" s="119">
        <v>2.5000000000000001E-2</v>
      </c>
      <c r="E40" s="119">
        <v>2.5000000000000001E-2</v>
      </c>
      <c r="F40" s="119">
        <v>2.5000000000000001E-2</v>
      </c>
      <c r="G40" s="119">
        <v>2.5000000000000001E-2</v>
      </c>
      <c r="H40" s="119">
        <v>1.4999999999999999E-2</v>
      </c>
      <c r="I40" s="119">
        <f>J40</f>
        <v>1.4999999999999999E-2</v>
      </c>
      <c r="J40" s="119">
        <v>1.4999999999999999E-2</v>
      </c>
      <c r="K40" s="119">
        <v>1.4999999999999999E-2</v>
      </c>
      <c r="L40" s="119">
        <v>1.4999999999999999E-2</v>
      </c>
      <c r="M40" s="119">
        <v>1.4999999999999999E-2</v>
      </c>
      <c r="N40" s="119">
        <v>1.4999999999999999E-2</v>
      </c>
      <c r="O40" s="120">
        <v>1.4999999999999999E-2</v>
      </c>
      <c r="P40" s="50"/>
    </row>
    <row r="41" spans="1:16" x14ac:dyDescent="0.3">
      <c r="A41" s="116" t="s">
        <v>89</v>
      </c>
      <c r="B41" s="117"/>
      <c r="C41" s="117">
        <f>IFERROR(C42/(C42+C25),0)</f>
        <v>0</v>
      </c>
      <c r="D41" s="117">
        <f>IFERROR(D42/(D42+D25),0)</f>
        <v>0</v>
      </c>
      <c r="E41" s="117">
        <f t="shared" ref="E41:O41" si="14">IFERROR(E42/(E42+E25),0)</f>
        <v>0</v>
      </c>
      <c r="F41" s="117">
        <f t="shared" si="14"/>
        <v>0</v>
      </c>
      <c r="G41" s="117">
        <f t="shared" si="14"/>
        <v>0</v>
      </c>
      <c r="H41" s="53">
        <f t="shared" si="14"/>
        <v>0</v>
      </c>
      <c r="I41" s="53">
        <f t="shared" si="14"/>
        <v>0</v>
      </c>
      <c r="J41" s="53">
        <f t="shared" si="14"/>
        <v>0</v>
      </c>
      <c r="K41" s="53">
        <f t="shared" si="14"/>
        <v>0</v>
      </c>
      <c r="L41" s="53">
        <f t="shared" si="14"/>
        <v>0</v>
      </c>
      <c r="M41" s="53">
        <f t="shared" si="14"/>
        <v>0</v>
      </c>
      <c r="N41" s="53">
        <f t="shared" si="14"/>
        <v>0</v>
      </c>
      <c r="O41" s="53">
        <f t="shared" si="14"/>
        <v>0</v>
      </c>
      <c r="P41" s="50"/>
    </row>
    <row r="42" spans="1:16" x14ac:dyDescent="0.3">
      <c r="A42" s="56" t="s">
        <v>67</v>
      </c>
      <c r="B42" s="57">
        <f>B34</f>
        <v>0</v>
      </c>
      <c r="C42" s="57">
        <f t="shared" ref="C42" si="15">B42+C34</f>
        <v>0</v>
      </c>
      <c r="D42" s="57">
        <f t="shared" ref="D42" si="16">C42+D34</f>
        <v>0</v>
      </c>
      <c r="E42" s="57">
        <f>D42+E34</f>
        <v>0</v>
      </c>
      <c r="F42" s="57">
        <f t="shared" ref="F42" si="17">E42+F34</f>
        <v>0</v>
      </c>
      <c r="G42" s="57">
        <f t="shared" ref="G42" si="18">F42+G34</f>
        <v>0</v>
      </c>
      <c r="H42" s="57">
        <f>G42+H34</f>
        <v>0</v>
      </c>
      <c r="I42" s="57">
        <f t="shared" ref="I42:O42" si="19">H42+I34</f>
        <v>0</v>
      </c>
      <c r="J42" s="57">
        <f t="shared" si="19"/>
        <v>0</v>
      </c>
      <c r="K42" s="57">
        <f t="shared" si="19"/>
        <v>0</v>
      </c>
      <c r="L42" s="57">
        <f t="shared" si="19"/>
        <v>0</v>
      </c>
      <c r="M42" s="57">
        <f t="shared" si="19"/>
        <v>0</v>
      </c>
      <c r="N42" s="57">
        <f t="shared" si="19"/>
        <v>0</v>
      </c>
      <c r="O42" s="57">
        <f t="shared" si="19"/>
        <v>0</v>
      </c>
      <c r="P42" s="58">
        <f>O42</f>
        <v>0</v>
      </c>
    </row>
    <row r="43" spans="1:16" ht="15" thickBot="1" x14ac:dyDescent="0.35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5"/>
    </row>
    <row r="44" spans="1:16" x14ac:dyDescent="0.3">
      <c r="A44" s="59" t="s">
        <v>34</v>
      </c>
      <c r="B44" s="60">
        <f t="shared" ref="B44:O44" si="20">SUM(B45,B50:B54,B58:B60)</f>
        <v>0</v>
      </c>
      <c r="C44" s="60">
        <f t="shared" si="20"/>
        <v>0</v>
      </c>
      <c r="D44" s="60">
        <f t="shared" si="20"/>
        <v>0</v>
      </c>
      <c r="E44" s="60">
        <f t="shared" si="20"/>
        <v>0</v>
      </c>
      <c r="F44" s="60">
        <f t="shared" si="20"/>
        <v>0</v>
      </c>
      <c r="G44" s="60">
        <f t="shared" si="20"/>
        <v>0</v>
      </c>
      <c r="H44" s="60">
        <f t="shared" si="20"/>
        <v>0</v>
      </c>
      <c r="I44" s="60">
        <f t="shared" si="20"/>
        <v>0</v>
      </c>
      <c r="J44" s="60">
        <f t="shared" si="20"/>
        <v>0</v>
      </c>
      <c r="K44" s="60">
        <f t="shared" si="20"/>
        <v>0</v>
      </c>
      <c r="L44" s="60">
        <f t="shared" si="20"/>
        <v>0</v>
      </c>
      <c r="M44" s="60">
        <f t="shared" si="20"/>
        <v>0</v>
      </c>
      <c r="N44" s="60">
        <f t="shared" si="20"/>
        <v>0</v>
      </c>
      <c r="O44" s="60">
        <f t="shared" si="20"/>
        <v>0</v>
      </c>
      <c r="P44" s="63">
        <f t="shared" ref="P44:P60" si="21">SUM(B44:O44)</f>
        <v>0</v>
      </c>
    </row>
    <row r="45" spans="1:16" x14ac:dyDescent="0.3">
      <c r="A45" s="12" t="s">
        <v>13</v>
      </c>
      <c r="B45" s="28">
        <f t="shared" ref="B45:O45" si="22">SUM(B46:B49)</f>
        <v>0</v>
      </c>
      <c r="C45" s="28">
        <f t="shared" si="22"/>
        <v>0</v>
      </c>
      <c r="D45" s="28">
        <f t="shared" si="22"/>
        <v>0</v>
      </c>
      <c r="E45" s="28">
        <f t="shared" si="22"/>
        <v>0</v>
      </c>
      <c r="F45" s="28">
        <f t="shared" si="22"/>
        <v>0</v>
      </c>
      <c r="G45" s="28">
        <f t="shared" si="22"/>
        <v>0</v>
      </c>
      <c r="H45" s="28">
        <f t="shared" si="22"/>
        <v>0</v>
      </c>
      <c r="I45" s="28">
        <f t="shared" si="22"/>
        <v>0</v>
      </c>
      <c r="J45" s="28">
        <f t="shared" si="22"/>
        <v>0</v>
      </c>
      <c r="K45" s="28">
        <f t="shared" si="22"/>
        <v>0</v>
      </c>
      <c r="L45" s="28">
        <f t="shared" si="22"/>
        <v>0</v>
      </c>
      <c r="M45" s="28">
        <f t="shared" si="22"/>
        <v>0</v>
      </c>
      <c r="N45" s="28">
        <f t="shared" si="22"/>
        <v>0</v>
      </c>
      <c r="O45" s="28">
        <f t="shared" si="22"/>
        <v>0</v>
      </c>
      <c r="P45" s="50">
        <f t="shared" si="21"/>
        <v>0</v>
      </c>
    </row>
    <row r="46" spans="1:16" x14ac:dyDescent="0.3">
      <c r="A46" s="43" t="s">
        <v>14</v>
      </c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50">
        <f t="shared" si="21"/>
        <v>0</v>
      </c>
    </row>
    <row r="47" spans="1:16" x14ac:dyDescent="0.3">
      <c r="A47" s="43" t="s">
        <v>15</v>
      </c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50">
        <f t="shared" si="21"/>
        <v>0</v>
      </c>
    </row>
    <row r="48" spans="1:16" x14ac:dyDescent="0.3">
      <c r="A48" s="43" t="s">
        <v>16</v>
      </c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50">
        <f t="shared" si="21"/>
        <v>0</v>
      </c>
    </row>
    <row r="49" spans="1:16" x14ac:dyDescent="0.3">
      <c r="A49" s="43" t="s">
        <v>19</v>
      </c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50">
        <f t="shared" si="21"/>
        <v>0</v>
      </c>
    </row>
    <row r="50" spans="1:16" x14ac:dyDescent="0.3">
      <c r="A50" s="12" t="s">
        <v>10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50">
        <f t="shared" si="21"/>
        <v>0</v>
      </c>
    </row>
    <row r="51" spans="1:16" x14ac:dyDescent="0.3">
      <c r="A51" s="12" t="s">
        <v>30</v>
      </c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50">
        <f t="shared" si="21"/>
        <v>0</v>
      </c>
    </row>
    <row r="52" spans="1:16" x14ac:dyDescent="0.3">
      <c r="A52" s="12" t="s">
        <v>31</v>
      </c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50">
        <f t="shared" si="21"/>
        <v>0</v>
      </c>
    </row>
    <row r="53" spans="1:16" x14ac:dyDescent="0.3">
      <c r="A53" s="12" t="s">
        <v>17</v>
      </c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50">
        <f t="shared" si="21"/>
        <v>0</v>
      </c>
    </row>
    <row r="54" spans="1:16" x14ac:dyDescent="0.3">
      <c r="A54" s="12" t="s">
        <v>9</v>
      </c>
      <c r="B54" s="28">
        <f t="shared" ref="B54:O54" si="23">SUM(B55:B57)</f>
        <v>0</v>
      </c>
      <c r="C54" s="28">
        <f t="shared" si="23"/>
        <v>0</v>
      </c>
      <c r="D54" s="28">
        <f t="shared" si="23"/>
        <v>0</v>
      </c>
      <c r="E54" s="28">
        <f t="shared" si="23"/>
        <v>0</v>
      </c>
      <c r="F54" s="28">
        <f t="shared" si="23"/>
        <v>0</v>
      </c>
      <c r="G54" s="28">
        <f t="shared" si="23"/>
        <v>0</v>
      </c>
      <c r="H54" s="28">
        <f t="shared" si="23"/>
        <v>0</v>
      </c>
      <c r="I54" s="28">
        <f t="shared" si="23"/>
        <v>0</v>
      </c>
      <c r="J54" s="28">
        <f t="shared" si="23"/>
        <v>0</v>
      </c>
      <c r="K54" s="28">
        <f t="shared" si="23"/>
        <v>0</v>
      </c>
      <c r="L54" s="28">
        <f t="shared" si="23"/>
        <v>0</v>
      </c>
      <c r="M54" s="28">
        <f t="shared" si="23"/>
        <v>0</v>
      </c>
      <c r="N54" s="28">
        <f t="shared" si="23"/>
        <v>0</v>
      </c>
      <c r="O54" s="28">
        <f t="shared" si="23"/>
        <v>0</v>
      </c>
      <c r="P54" s="50">
        <f t="shared" si="21"/>
        <v>0</v>
      </c>
    </row>
    <row r="55" spans="1:16" x14ac:dyDescent="0.3">
      <c r="A55" s="44" t="s">
        <v>18</v>
      </c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50">
        <f t="shared" si="21"/>
        <v>0</v>
      </c>
    </row>
    <row r="56" spans="1:16" x14ac:dyDescent="0.3">
      <c r="A56" s="43" t="s">
        <v>49</v>
      </c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50">
        <f t="shared" si="21"/>
        <v>0</v>
      </c>
    </row>
    <row r="57" spans="1:16" x14ac:dyDescent="0.3">
      <c r="A57" s="44" t="s">
        <v>50</v>
      </c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50">
        <f t="shared" si="21"/>
        <v>0</v>
      </c>
    </row>
    <row r="58" spans="1:16" x14ac:dyDescent="0.3">
      <c r="A58" s="12" t="s">
        <v>12</v>
      </c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50">
        <f t="shared" si="21"/>
        <v>0</v>
      </c>
    </row>
    <row r="59" spans="1:16" x14ac:dyDescent="0.3">
      <c r="A59" s="40" t="s">
        <v>32</v>
      </c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50">
        <f t="shared" si="21"/>
        <v>0</v>
      </c>
    </row>
    <row r="60" spans="1:16" x14ac:dyDescent="0.3">
      <c r="A60" s="12" t="s">
        <v>11</v>
      </c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50">
        <f t="shared" si="21"/>
        <v>0</v>
      </c>
    </row>
    <row r="61" spans="1:16" s="83" customFormat="1" ht="15" thickBot="1" x14ac:dyDescent="0.35">
      <c r="A61" s="68" t="s">
        <v>70</v>
      </c>
      <c r="B61" s="84">
        <f>B44</f>
        <v>0</v>
      </c>
      <c r="C61" s="84">
        <f t="shared" ref="C61:O61" si="24">B61+C44</f>
        <v>0</v>
      </c>
      <c r="D61" s="84">
        <f t="shared" si="24"/>
        <v>0</v>
      </c>
      <c r="E61" s="84">
        <f t="shared" si="24"/>
        <v>0</v>
      </c>
      <c r="F61" s="84">
        <f t="shared" si="24"/>
        <v>0</v>
      </c>
      <c r="G61" s="84">
        <f t="shared" si="24"/>
        <v>0</v>
      </c>
      <c r="H61" s="84">
        <f t="shared" si="24"/>
        <v>0</v>
      </c>
      <c r="I61" s="84">
        <f t="shared" si="24"/>
        <v>0</v>
      </c>
      <c r="J61" s="84">
        <f t="shared" si="24"/>
        <v>0</v>
      </c>
      <c r="K61" s="84">
        <f t="shared" si="24"/>
        <v>0</v>
      </c>
      <c r="L61" s="84">
        <f t="shared" si="24"/>
        <v>0</v>
      </c>
      <c r="M61" s="84">
        <f t="shared" si="24"/>
        <v>0</v>
      </c>
      <c r="N61" s="84">
        <f t="shared" si="24"/>
        <v>0</v>
      </c>
      <c r="O61" s="84">
        <f t="shared" si="24"/>
        <v>0</v>
      </c>
      <c r="P61" s="85">
        <f>O61</f>
        <v>0</v>
      </c>
    </row>
    <row r="62" spans="1:16" ht="15" thickBot="1" x14ac:dyDescent="0.35">
      <c r="A62" s="87" t="s">
        <v>8</v>
      </c>
      <c r="B62" s="81">
        <f t="shared" ref="B62:O62" si="25">B42-B61</f>
        <v>0</v>
      </c>
      <c r="C62" s="81">
        <f t="shared" si="25"/>
        <v>0</v>
      </c>
      <c r="D62" s="81">
        <f t="shared" si="25"/>
        <v>0</v>
      </c>
      <c r="E62" s="81">
        <f t="shared" si="25"/>
        <v>0</v>
      </c>
      <c r="F62" s="81">
        <f t="shared" si="25"/>
        <v>0</v>
      </c>
      <c r="G62" s="81">
        <f t="shared" si="25"/>
        <v>0</v>
      </c>
      <c r="H62" s="81">
        <f t="shared" si="25"/>
        <v>0</v>
      </c>
      <c r="I62" s="81">
        <f t="shared" si="25"/>
        <v>0</v>
      </c>
      <c r="J62" s="81">
        <f t="shared" si="25"/>
        <v>0</v>
      </c>
      <c r="K62" s="81">
        <f t="shared" si="25"/>
        <v>0</v>
      </c>
      <c r="L62" s="81">
        <f t="shared" si="25"/>
        <v>0</v>
      </c>
      <c r="M62" s="81">
        <f t="shared" si="25"/>
        <v>0</v>
      </c>
      <c r="N62" s="81">
        <f t="shared" si="25"/>
        <v>0</v>
      </c>
      <c r="O62" s="81">
        <f t="shared" si="25"/>
        <v>0</v>
      </c>
      <c r="P62" s="82">
        <f>O62</f>
        <v>0</v>
      </c>
    </row>
    <row r="63" spans="1:16" x14ac:dyDescent="0.3">
      <c r="A63" s="77" t="s">
        <v>63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86"/>
      <c r="P63" s="4"/>
    </row>
    <row r="64" spans="1:16" x14ac:dyDescent="0.3">
      <c r="A64" s="78" t="s">
        <v>91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4"/>
    </row>
    <row r="65" spans="1:16" x14ac:dyDescent="0.3">
      <c r="A65" s="78" t="s">
        <v>64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4"/>
    </row>
    <row r="66" spans="1:16" x14ac:dyDescent="0.3">
      <c r="A66" s="78" t="s">
        <v>65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4"/>
    </row>
    <row r="67" spans="1:16" x14ac:dyDescent="0.3">
      <c r="A67" s="78" t="s">
        <v>66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4"/>
    </row>
    <row r="68" spans="1:16" ht="15" thickBot="1" x14ac:dyDescent="0.35">
      <c r="A68" s="2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4"/>
    </row>
    <row r="69" spans="1:16" ht="28.8" x14ac:dyDescent="0.3">
      <c r="A69" s="79" t="s">
        <v>68</v>
      </c>
      <c r="B69" s="65" t="s">
        <v>57</v>
      </c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7"/>
    </row>
    <row r="70" spans="1:16" x14ac:dyDescent="0.3">
      <c r="A70" s="47" t="s">
        <v>92</v>
      </c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48" t="s">
        <v>7</v>
      </c>
    </row>
    <row r="71" spans="1:16" x14ac:dyDescent="0.3">
      <c r="A71" s="47" t="s">
        <v>93</v>
      </c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48" t="s">
        <v>7</v>
      </c>
    </row>
    <row r="72" spans="1:16" x14ac:dyDescent="0.3">
      <c r="A72" s="47" t="s">
        <v>94</v>
      </c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48" t="s">
        <v>7</v>
      </c>
    </row>
    <row r="73" spans="1:16" x14ac:dyDescent="0.3">
      <c r="A73" s="47" t="s">
        <v>4</v>
      </c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48" t="s">
        <v>7</v>
      </c>
    </row>
    <row r="74" spans="1:16" x14ac:dyDescent="0.3">
      <c r="A74" s="47" t="s">
        <v>5</v>
      </c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48" t="s">
        <v>7</v>
      </c>
    </row>
    <row r="75" spans="1:16" x14ac:dyDescent="0.3">
      <c r="A75" s="49" t="s">
        <v>24</v>
      </c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48" t="s">
        <v>7</v>
      </c>
    </row>
    <row r="76" spans="1:16" ht="15" thickBot="1" x14ac:dyDescent="0.35">
      <c r="A76" s="68" t="s">
        <v>2</v>
      </c>
      <c r="B76" s="69">
        <f t="shared" ref="B76:O76" si="26">SUM(B70:B75)</f>
        <v>0</v>
      </c>
      <c r="C76" s="69">
        <f t="shared" si="26"/>
        <v>0</v>
      </c>
      <c r="D76" s="69">
        <f t="shared" si="26"/>
        <v>0</v>
      </c>
      <c r="E76" s="69">
        <f t="shared" si="26"/>
        <v>0</v>
      </c>
      <c r="F76" s="69">
        <f t="shared" si="26"/>
        <v>0</v>
      </c>
      <c r="G76" s="69">
        <f t="shared" si="26"/>
        <v>0</v>
      </c>
      <c r="H76" s="69">
        <f t="shared" si="26"/>
        <v>0</v>
      </c>
      <c r="I76" s="69">
        <f t="shared" si="26"/>
        <v>0</v>
      </c>
      <c r="J76" s="69">
        <f t="shared" si="26"/>
        <v>0</v>
      </c>
      <c r="K76" s="69">
        <f t="shared" si="26"/>
        <v>0</v>
      </c>
      <c r="L76" s="69">
        <f t="shared" si="26"/>
        <v>0</v>
      </c>
      <c r="M76" s="69">
        <f t="shared" si="26"/>
        <v>0</v>
      </c>
      <c r="N76" s="69">
        <f t="shared" si="26"/>
        <v>0</v>
      </c>
      <c r="O76" s="69">
        <f t="shared" si="26"/>
        <v>0</v>
      </c>
      <c r="P76" s="70"/>
    </row>
    <row r="77" spans="1:16" x14ac:dyDescent="0.3">
      <c r="A77" s="1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</row>
    <row r="78" spans="1:16" x14ac:dyDescent="0.3">
      <c r="A78" s="6" t="s">
        <v>69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7">
        <f>G2-(P20+P34)</f>
        <v>0</v>
      </c>
    </row>
  </sheetData>
  <mergeCells count="12">
    <mergeCell ref="B15:P15"/>
    <mergeCell ref="H16:P16"/>
    <mergeCell ref="H17:P17"/>
    <mergeCell ref="B18:C18"/>
    <mergeCell ref="D18:E18"/>
    <mergeCell ref="F18:G18"/>
    <mergeCell ref="H18:I18"/>
    <mergeCell ref="J18:K18"/>
    <mergeCell ref="L18:M18"/>
    <mergeCell ref="N18:O18"/>
    <mergeCell ref="B17:G17"/>
    <mergeCell ref="B16:G16"/>
  </mergeCells>
  <phoneticPr fontId="23" type="noConversion"/>
  <conditionalFormatting sqref="B62:O68 B62:P62">
    <cfRule type="cellIs" dxfId="63" priority="75" operator="lessThan">
      <formula>0</formula>
    </cfRule>
  </conditionalFormatting>
  <conditionalFormatting sqref="P8:P13">
    <cfRule type="containsText" dxfId="62" priority="71" operator="containsText" text="FAŁSZ">
      <formula>NOT(ISERROR(SEARCH("FAŁSZ",P8)))</formula>
    </cfRule>
  </conditionalFormatting>
  <conditionalFormatting sqref="B37:G37">
    <cfRule type="cellIs" dxfId="61" priority="62" operator="greaterThan">
      <formula>#REF!</formula>
    </cfRule>
  </conditionalFormatting>
  <conditionalFormatting sqref="E37">
    <cfRule type="cellIs" dxfId="60" priority="57" operator="greaterThan">
      <formula>$E$38</formula>
    </cfRule>
  </conditionalFormatting>
  <conditionalFormatting sqref="F37">
    <cfRule type="cellIs" dxfId="59" priority="56" operator="greaterThan">
      <formula>$F$38</formula>
    </cfRule>
  </conditionalFormatting>
  <conditionalFormatting sqref="G37">
    <cfRule type="cellIs" dxfId="58" priority="55" operator="greaterThan">
      <formula>$G$38</formula>
    </cfRule>
  </conditionalFormatting>
  <conditionalFormatting sqref="B39:K39">
    <cfRule type="cellIs" dxfId="57" priority="53" operator="greaterThan">
      <formula>$B$40</formula>
    </cfRule>
  </conditionalFormatting>
  <conditionalFormatting sqref="L39:N39">
    <cfRule type="cellIs" dxfId="56" priority="52" operator="greaterThan">
      <formula>$L$40</formula>
    </cfRule>
  </conditionalFormatting>
  <conditionalFormatting sqref="O39">
    <cfRule type="cellIs" dxfId="55" priority="51" operator="greaterThan">
      <formula>$L$40</formula>
    </cfRule>
  </conditionalFormatting>
  <conditionalFormatting sqref="C26">
    <cfRule type="cellIs" dxfId="54" priority="38" operator="lessThan">
      <formula>0.1</formula>
    </cfRule>
  </conditionalFormatting>
  <conditionalFormatting sqref="E26">
    <cfRule type="cellIs" dxfId="32" priority="37" operator="lessThan">
      <formula>0.35</formula>
    </cfRule>
  </conditionalFormatting>
  <conditionalFormatting sqref="G26">
    <cfRule type="cellIs" dxfId="53" priority="36" operator="lessThan">
      <formula>0.6</formula>
    </cfRule>
  </conditionalFormatting>
  <conditionalFormatting sqref="P2:P6">
    <cfRule type="containsText" dxfId="52" priority="35" operator="containsText" text="FAŁSZ">
      <formula>NOT(ISERROR(SEARCH("FAŁSZ",P2)))</formula>
    </cfRule>
  </conditionalFormatting>
  <conditionalFormatting sqref="B23">
    <cfRule type="cellIs" dxfId="51" priority="31" operator="greaterThan">
      <formula>$B$21</formula>
    </cfRule>
  </conditionalFormatting>
  <conditionalFormatting sqref="C23">
    <cfRule type="cellIs" dxfId="50" priority="30" operator="greaterThan">
      <formula>$C$21</formula>
    </cfRule>
  </conditionalFormatting>
  <conditionalFormatting sqref="D23">
    <cfRule type="cellIs" dxfId="49" priority="29" operator="greaterThan">
      <formula>$D$21</formula>
    </cfRule>
  </conditionalFormatting>
  <conditionalFormatting sqref="E23">
    <cfRule type="cellIs" dxfId="48" priority="28" operator="greaterThan">
      <formula>$E$21</formula>
    </cfRule>
  </conditionalFormatting>
  <conditionalFormatting sqref="F23">
    <cfRule type="cellIs" dxfId="47" priority="27" operator="greaterThan">
      <formula>$F$21</formula>
    </cfRule>
  </conditionalFormatting>
  <conditionalFormatting sqref="G23">
    <cfRule type="cellIs" dxfId="46" priority="26" operator="greaterThan">
      <formula>$G$21</formula>
    </cfRule>
  </conditionalFormatting>
  <conditionalFormatting sqref="L23">
    <cfRule type="cellIs" dxfId="45" priority="21" operator="greaterThan">
      <formula>$L$21</formula>
    </cfRule>
  </conditionalFormatting>
  <conditionalFormatting sqref="M23">
    <cfRule type="cellIs" dxfId="44" priority="20" operator="greaterThan">
      <formula>$M$21</formula>
    </cfRule>
  </conditionalFormatting>
  <conditionalFormatting sqref="N23">
    <cfRule type="cellIs" dxfId="43" priority="19" operator="greaterThan">
      <formula>$N$21</formula>
    </cfRule>
  </conditionalFormatting>
  <conditionalFormatting sqref="O23">
    <cfRule type="cellIs" dxfId="42" priority="18" operator="greaterThan">
      <formula>$O$21</formula>
    </cfRule>
  </conditionalFormatting>
  <conditionalFormatting sqref="B27">
    <cfRule type="cellIs" dxfId="41" priority="15" operator="greaterThan">
      <formula>2000</formula>
    </cfRule>
  </conditionalFormatting>
  <conditionalFormatting sqref="C27:O27">
    <cfRule type="cellIs" dxfId="40" priority="14" operator="greaterThan">
      <formula>2000</formula>
    </cfRule>
  </conditionalFormatting>
  <conditionalFormatting sqref="J23:K23">
    <cfRule type="cellIs" dxfId="39" priority="13" operator="greaterThan">
      <formula>$L$21</formula>
    </cfRule>
  </conditionalFormatting>
  <conditionalFormatting sqref="J21">
    <cfRule type="cellIs" dxfId="38" priority="12" operator="greaterThan">
      <formula>$L$21</formula>
    </cfRule>
  </conditionalFormatting>
  <conditionalFormatting sqref="K21">
    <cfRule type="cellIs" dxfId="37" priority="11" operator="greaterThan">
      <formula>$L$21</formula>
    </cfRule>
  </conditionalFormatting>
  <conditionalFormatting sqref="C41:O41">
    <cfRule type="cellIs" dxfId="36" priority="10" operator="greaterThanOrEqual">
      <formula>0.2</formula>
    </cfRule>
  </conditionalFormatting>
  <conditionalFormatting sqref="P7">
    <cfRule type="containsText" dxfId="35" priority="9" operator="containsText" text="FAŁSZ">
      <formula>NOT(ISERROR(SEARCH("FAŁSZ",P7)))</formula>
    </cfRule>
  </conditionalFormatting>
  <conditionalFormatting sqref="I21">
    <cfRule type="cellIs" dxfId="34" priority="4" operator="greaterThan">
      <formula>$L$21</formula>
    </cfRule>
  </conditionalFormatting>
  <conditionalFormatting sqref="I23">
    <cfRule type="cellIs" dxfId="33" priority="3" operator="greaterThan">
      <formula>$L$21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2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Harmonogram</vt:lpstr>
      <vt:lpstr>Harmonogram!Obszar_wydruku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2016-12-19T10:21:51Z</dcterms:created>
  <dcterms:modified xsi:type="dcterms:W3CDTF">2021-03-30T10:27:20Z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7e4972-a3b7-4d51-a933-10309688c2b7_Enabled">
    <vt:lpwstr>True</vt:lpwstr>
  </property>
  <property fmtid="{D5CDD505-2E9C-101B-9397-08002B2CF9AE}" pid="3" name="MSIP_Label_6a7e4972-a3b7-4d51-a933-10309688c2b7_SiteId">
    <vt:lpwstr>0d2b6bbb-a69c-41e8-9ef1-c035572bd00e</vt:lpwstr>
  </property>
  <property fmtid="{D5CDD505-2E9C-101B-9397-08002B2CF9AE}" pid="4" name="MSIP_Label_6a7e4972-a3b7-4d51-a933-10309688c2b7_Ref">
    <vt:lpwstr>https://api.informationprotection.azure.com/api/0d2b6bbb-a69c-41e8-9ef1-c035572bd00e</vt:lpwstr>
  </property>
  <property fmtid="{D5CDD505-2E9C-101B-9397-08002B2CF9AE}" pid="5" name="MSIP_Label_6a7e4972-a3b7-4d51-a933-10309688c2b7_Owner">
    <vt:lpwstr>jaroslaw.wieckowski@pfrventures.pl</vt:lpwstr>
  </property>
  <property fmtid="{D5CDD505-2E9C-101B-9397-08002B2CF9AE}" pid="6" name="MSIP_Label_6a7e4972-a3b7-4d51-a933-10309688c2b7_SetDate">
    <vt:lpwstr>2017-11-08T16:16:03.5233321+01:00</vt:lpwstr>
  </property>
  <property fmtid="{D5CDD505-2E9C-101B-9397-08002B2CF9AE}" pid="7" name="MSIP_Label_6a7e4972-a3b7-4d51-a933-10309688c2b7_Name">
    <vt:lpwstr>Publiczne</vt:lpwstr>
  </property>
  <property fmtid="{D5CDD505-2E9C-101B-9397-08002B2CF9AE}" pid="8" name="MSIP_Label_6a7e4972-a3b7-4d51-a933-10309688c2b7_Application">
    <vt:lpwstr>Microsoft Azure Information Protection</vt:lpwstr>
  </property>
  <property fmtid="{D5CDD505-2E9C-101B-9397-08002B2CF9AE}" pid="9" name="MSIP_Label_6a7e4972-a3b7-4d51-a933-10309688c2b7_Extended_MSFT_Method">
    <vt:lpwstr>Automatic</vt:lpwstr>
  </property>
  <property fmtid="{D5CDD505-2E9C-101B-9397-08002B2CF9AE}" pid="10" name="Sensitivity">
    <vt:lpwstr>Publiczne</vt:lpwstr>
  </property>
</Properties>
</file>